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fullCalcOnLoad="1"/>
</workbook>
</file>

<file path=xl/sharedStrings.xml><?xml version="1.0" encoding="utf-8"?>
<sst xmlns="http://schemas.openxmlformats.org/spreadsheetml/2006/main" count="497" uniqueCount="248">
  <si>
    <t>Eastern Cape: Kou-Kamma(EC109) - Table C1 Schedule Quarterly Budget Statement Summary for 3rd Quarter ended 31 March 2011 (Published Figures as at 2011/05/12)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</si>
  <si>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</si>
  <si>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</si>
  <si>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</si>
  <si>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</si>
  <si>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</si>
  <si>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</si>
  <si>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</si>
  <si>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</si>
  <si>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</si>
  <si>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</si>
  <si>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</si>
  <si>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</si>
  <si>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</si>
  <si>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</si>
  <si>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</si>
  <si>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</si>
  <si>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</si>
  <si>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</si>
  <si>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</si>
  <si>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</si>
  <si>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</si>
  <si>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</si>
  <si>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</si>
  <si>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</si>
  <si>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</si>
  <si>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</si>
  <si>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</si>
  <si>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</si>
  <si>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</si>
  <si>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</si>
  <si>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</si>
  <si>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</si>
  <si>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</si>
  <si>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</si>
  <si>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</si>
  <si>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</si>
  <si>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</si>
  <si>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</si>
  <si>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</si>
  <si>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</si>
  <si>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</si>
  <si>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</si>
  <si>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</si>
  <si>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</si>
  <si>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</si>
  <si>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</si>
  <si>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</si>
  <si>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</si>
  <si>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</si>
  <si>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</si>
  <si>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</si>
  <si>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</si>
  <si>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</si>
  <si>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</si>
  <si>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</si>
  <si>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</si>
  <si>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</si>
  <si>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</si>
  <si>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</si>
  <si>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</si>
  <si>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</si>
  <si>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</si>
  <si>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</si>
  <si>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</si>
  <si>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</si>
  <si>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</si>
  <si>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</si>
  <si>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</si>
  <si>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Kou-Kamma(EC109) - Table C2 Quarterly Budget Statement - Financial Performance (standard classification) for 3rd Quarter ended 31 March 2011 (Published Figures as at 2011/05/12)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</si>
  <si>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</si>
  <si>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</si>
  <si>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</si>
  <si>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</si>
  <si>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</si>
  <si>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</si>
  <si>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</si>
  <si>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</si>
  <si>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</si>
  <si>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</si>
  <si>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</si>
  <si>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</si>
  <si>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</si>
  <si>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</si>
  <si>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</si>
  <si>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</si>
  <si>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</si>
  <si>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</si>
  <si>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</si>
  <si>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</si>
  <si>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</si>
  <si>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</si>
  <si>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</si>
  <si>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</si>
  <si>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</si>
  <si>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</si>
  <si>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</si>
  <si>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</si>
  <si>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</si>
  <si>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Kou-Kamma(EC109) - Table C4 Quarterly Budget Statement - Financial Performance (revenue and expenditure) for 3rd Quarter ended 31 March 2011 (Published Figures as at 2011/05/12)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</si>
  <si>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</si>
  <si>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</si>
  <si>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</si>
  <si>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</si>
  <si>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</si>
  <si>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</si>
  <si>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</si>
  <si>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</si>
  <si>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</si>
  <si>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</si>
  <si>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</si>
  <si>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</si>
  <si>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</si>
  <si>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</si>
  <si>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</si>
  <si>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</si>
  <si>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</si>
  <si>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</si>
  <si>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</si>
  <si>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</si>
  <si>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</si>
  <si>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</si>
  <si>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</si>
  <si>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</si>
  <si>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</si>
  <si>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</si>
  <si>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</si>
  <si>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</si>
  <si>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</si>
  <si>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</si>
  <si>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</si>
  <si>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</si>
  <si>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Eastern Cape: Kou-Kamma(EC109) - Table C5 Quarterly Budget Statement - Capital Expenditure by Standard Classification and Funding for 3rd Quarter ended 31 March 2011 (Published Figures as at 2011/05/12)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</si>
  <si>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</si>
  <si>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</si>
  <si>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</si>
  <si>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</si>
  <si>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</si>
  <si>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</si>
  <si>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</si>
  <si>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</si>
  <si>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</si>
  <si>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Eastern Cape: Kou-Kamma(EC109) - Table C6 Quarterly Budget Statement - Financial Position for 3rd Quarter ended 31 March 2011 (Published Figures as at 2011/05/12)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</si>
  <si>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</si>
  <si>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</si>
  <si>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</si>
  <si>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</si>
  <si>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</si>
  <si>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</si>
  <si>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</si>
  <si>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</si>
  <si>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</si>
  <si>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</si>
  <si>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</si>
  <si>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</si>
  <si>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</si>
  <si>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</si>
  <si>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</si>
  <si>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</si>
  <si>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</si>
  <si>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</si>
  <si>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</si>
  <si>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</si>
  <si>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</si>
  <si>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</si>
  <si>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</si>
  <si>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</si>
  <si>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</si>
  <si>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</si>
  <si>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</si>
  <si>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</si>
  <si>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</si>
  <si>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</si>
  <si>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</si>
  <si>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</si>
  <si>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</si>
  <si>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Kou-Kamma(EC109) - Table C7 Quarterly Budget Statement - Cash Flows for 3rd Quarter ended 31 March 2011 (Published Figures as at 2011/05/12)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</si>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</sst>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  <numFmt numFmtId="175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4" fontId="23" fillId="0" borderId="10" xfId="0" applyNumberFormat="1" applyFont="1" applyFill="1" applyBorder="1" applyAlignment="1" applyProtection="1">
      <alignment/>
      <protection/>
    </xf>
    <xf numFmtId="174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/>
      <protection/>
    </xf>
    <xf numFmtId="174" fontId="23" fillId="0" borderId="22" xfId="0" applyNumberFormat="1" applyFont="1" applyBorder="1" applyAlignment="1" applyProtection="1">
      <alignment/>
      <protection/>
    </xf>
    <xf numFmtId="174" fontId="23" fillId="0" borderId="23" xfId="0" applyNumberFormat="1" applyFont="1" applyBorder="1" applyAlignment="1" applyProtection="1">
      <alignment/>
      <protection/>
    </xf>
    <xf numFmtId="174" fontId="23" fillId="0" borderId="24" xfId="0" applyNumberFormat="1" applyFont="1" applyBorder="1" applyAlignment="1" applyProtection="1">
      <alignment/>
      <protection/>
    </xf>
    <xf numFmtId="172" fontId="23" fillId="0" borderId="25" xfId="0" applyNumberFormat="1" applyFont="1" applyBorder="1" applyAlignment="1" applyProtection="1">
      <alignment/>
      <protection/>
    </xf>
    <xf numFmtId="174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4" fontId="23" fillId="0" borderId="22" xfId="0" applyNumberFormat="1" applyFont="1" applyFill="1" applyBorder="1" applyAlignment="1" applyProtection="1">
      <alignment/>
      <protection/>
    </xf>
    <xf numFmtId="174" fontId="23" fillId="0" borderId="23" xfId="0" applyNumberFormat="1" applyFont="1" applyFill="1" applyBorder="1" applyAlignment="1" applyProtection="1">
      <alignment/>
      <protection/>
    </xf>
    <xf numFmtId="172" fontId="23" fillId="0" borderId="22" xfId="0" applyNumberFormat="1" applyFont="1" applyFill="1" applyBorder="1" applyAlignment="1" applyProtection="1">
      <alignment/>
      <protection/>
    </xf>
    <xf numFmtId="174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4" fontId="21" fillId="0" borderId="28" xfId="0" applyNumberFormat="1" applyFont="1" applyFill="1" applyBorder="1" applyAlignment="1" applyProtection="1">
      <alignment vertical="top"/>
      <protection/>
    </xf>
    <xf numFmtId="174" fontId="21" fillId="0" borderId="29" xfId="0" applyNumberFormat="1" applyFont="1" applyFill="1" applyBorder="1" applyAlignment="1" applyProtection="1">
      <alignment vertical="top"/>
      <protection/>
    </xf>
    <xf numFmtId="174" fontId="21" fillId="0" borderId="30" xfId="0" applyNumberFormat="1" applyFont="1" applyFill="1" applyBorder="1" applyAlignment="1" applyProtection="1">
      <alignment vertical="top"/>
      <protection/>
    </xf>
    <xf numFmtId="172" fontId="21" fillId="0" borderId="29" xfId="0" applyNumberFormat="1" applyFont="1" applyFill="1" applyBorder="1" applyAlignment="1" applyProtection="1">
      <alignment vertical="top"/>
      <protection/>
    </xf>
    <xf numFmtId="174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4" fontId="21" fillId="0" borderId="28" xfId="0" applyNumberFormat="1" applyFont="1" applyFill="1" applyBorder="1" applyAlignment="1" applyProtection="1">
      <alignment/>
      <protection/>
    </xf>
    <xf numFmtId="174" fontId="21" fillId="0" borderId="29" xfId="0" applyNumberFormat="1" applyFont="1" applyFill="1" applyBorder="1" applyAlignment="1" applyProtection="1">
      <alignment/>
      <protection/>
    </xf>
    <xf numFmtId="174" fontId="21" fillId="0" borderId="30" xfId="0" applyNumberFormat="1" applyFont="1" applyFill="1" applyBorder="1" applyAlignment="1" applyProtection="1">
      <alignment/>
      <protection/>
    </xf>
    <xf numFmtId="174" fontId="21" fillId="0" borderId="31" xfId="0" applyNumberFormat="1" applyFont="1" applyFill="1" applyBorder="1" applyAlignment="1" applyProtection="1">
      <alignment/>
      <protection/>
    </xf>
    <xf numFmtId="174" fontId="21" fillId="0" borderId="32" xfId="0" applyNumberFormat="1" applyFont="1" applyFill="1" applyBorder="1" applyAlignment="1" applyProtection="1">
      <alignment/>
      <protection/>
    </xf>
    <xf numFmtId="174" fontId="21" fillId="0" borderId="33" xfId="0" applyNumberFormat="1" applyFont="1" applyFill="1" applyBorder="1" applyAlignment="1" applyProtection="1">
      <alignment/>
      <protection/>
    </xf>
    <xf numFmtId="174" fontId="21" fillId="0" borderId="34" xfId="0" applyNumberFormat="1" applyFont="1" applyFill="1" applyBorder="1" applyAlignment="1" applyProtection="1">
      <alignment/>
      <protection/>
    </xf>
    <xf numFmtId="172" fontId="21" fillId="0" borderId="33" xfId="0" applyNumberFormat="1" applyFont="1" applyFill="1" applyBorder="1" applyAlignment="1" applyProtection="1">
      <alignment/>
      <protection/>
    </xf>
    <xf numFmtId="174" fontId="21" fillId="0" borderId="35" xfId="0" applyNumberFormat="1" applyFont="1" applyFill="1" applyBorder="1" applyAlignment="1" applyProtection="1">
      <alignment/>
      <protection/>
    </xf>
    <xf numFmtId="174" fontId="23" fillId="0" borderId="36" xfId="0" applyNumberFormat="1" applyFont="1" applyFill="1" applyBorder="1" applyAlignment="1" applyProtection="1">
      <alignment/>
      <protection/>
    </xf>
    <xf numFmtId="174" fontId="23" fillId="0" borderId="37" xfId="0" applyNumberFormat="1" applyFont="1" applyFill="1" applyBorder="1" applyAlignment="1" applyProtection="1">
      <alignment/>
      <protection/>
    </xf>
    <xf numFmtId="174" fontId="23" fillId="0" borderId="38" xfId="0" applyNumberFormat="1" applyFont="1" applyFill="1" applyBorder="1" applyAlignment="1" applyProtection="1">
      <alignment/>
      <protection/>
    </xf>
    <xf numFmtId="172" fontId="23" fillId="0" borderId="37" xfId="0" applyNumberFormat="1" applyFont="1" applyFill="1" applyBorder="1" applyAlignment="1" applyProtection="1">
      <alignment/>
      <protection/>
    </xf>
    <xf numFmtId="174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4" fontId="21" fillId="0" borderId="32" xfId="0" applyNumberFormat="1" applyFont="1" applyFill="1" applyBorder="1" applyAlignment="1" applyProtection="1">
      <alignment vertical="top"/>
      <protection/>
    </xf>
    <xf numFmtId="174" fontId="21" fillId="0" borderId="33" xfId="0" applyNumberFormat="1" applyFont="1" applyFill="1" applyBorder="1" applyAlignment="1" applyProtection="1">
      <alignment vertical="top"/>
      <protection/>
    </xf>
    <xf numFmtId="174" fontId="21" fillId="0" borderId="34" xfId="0" applyNumberFormat="1" applyFont="1" applyFill="1" applyBorder="1" applyAlignment="1" applyProtection="1">
      <alignment vertical="top"/>
      <protection/>
    </xf>
    <xf numFmtId="172" fontId="21" fillId="0" borderId="33" xfId="0" applyNumberFormat="1" applyFont="1" applyFill="1" applyBorder="1" applyAlignment="1" applyProtection="1">
      <alignment vertical="top"/>
      <protection/>
    </xf>
    <xf numFmtId="174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2" fontId="23" fillId="0" borderId="22" xfId="0" applyNumberFormat="1" applyFont="1" applyBorder="1" applyAlignment="1" applyProtection="1">
      <alignment/>
      <protection/>
    </xf>
    <xf numFmtId="174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4" fontId="23" fillId="0" borderId="12" xfId="0" applyNumberFormat="1" applyFont="1" applyBorder="1" applyAlignment="1" applyProtection="1">
      <alignment/>
      <protection/>
    </xf>
    <xf numFmtId="174" fontId="23" fillId="0" borderId="25" xfId="0" applyNumberFormat="1" applyFont="1" applyBorder="1" applyAlignment="1" applyProtection="1">
      <alignment/>
      <protection/>
    </xf>
    <xf numFmtId="174" fontId="21" fillId="0" borderId="22" xfId="0" applyNumberFormat="1" applyFont="1" applyFill="1" applyBorder="1" applyAlignment="1" applyProtection="1">
      <alignment/>
      <protection/>
    </xf>
    <xf numFmtId="174" fontId="21" fillId="0" borderId="23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174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4" fontId="21" fillId="0" borderId="10" xfId="0" applyNumberFormat="1" applyFont="1" applyBorder="1" applyAlignment="1" applyProtection="1">
      <alignment/>
      <protection/>
    </xf>
    <xf numFmtId="174" fontId="21" fillId="0" borderId="22" xfId="0" applyNumberFormat="1" applyFont="1" applyBorder="1" applyAlignment="1" applyProtection="1">
      <alignment/>
      <protection/>
    </xf>
    <xf numFmtId="174" fontId="21" fillId="0" borderId="23" xfId="0" applyNumberFormat="1" applyFont="1" applyBorder="1" applyAlignment="1" applyProtection="1">
      <alignment/>
      <protection/>
    </xf>
    <xf numFmtId="172" fontId="21" fillId="0" borderId="22" xfId="0" applyNumberFormat="1" applyFont="1" applyBorder="1" applyAlignment="1" applyProtection="1">
      <alignment/>
      <protection/>
    </xf>
    <xf numFmtId="174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4" fontId="23" fillId="0" borderId="17" xfId="0" applyNumberFormat="1" applyFont="1" applyBorder="1" applyAlignment="1" applyProtection="1">
      <alignment/>
      <protection/>
    </xf>
    <xf numFmtId="174" fontId="23" fillId="0" borderId="40" xfId="0" applyNumberFormat="1" applyFont="1" applyBorder="1" applyAlignment="1" applyProtection="1">
      <alignment/>
      <protection/>
    </xf>
    <xf numFmtId="174" fontId="23" fillId="0" borderId="41" xfId="0" applyNumberFormat="1" applyFont="1" applyBorder="1" applyAlignment="1" applyProtection="1">
      <alignment/>
      <protection/>
    </xf>
    <xf numFmtId="172" fontId="23" fillId="0" borderId="40" xfId="0" applyNumberFormat="1" applyFont="1" applyBorder="1" applyAlignment="1" applyProtection="1">
      <alignment/>
      <protection/>
    </xf>
    <xf numFmtId="174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4" fontId="23" fillId="0" borderId="10" xfId="0" applyNumberFormat="1" applyFont="1" applyBorder="1" applyAlignment="1" applyProtection="1">
      <alignment horizontal="left" wrapText="1"/>
      <protection/>
    </xf>
    <xf numFmtId="174" fontId="23" fillId="0" borderId="45" xfId="0" applyNumberFormat="1" applyFont="1" applyBorder="1" applyAlignment="1" applyProtection="1">
      <alignment horizontal="left" wrapText="1"/>
      <protection/>
    </xf>
    <xf numFmtId="174" fontId="23" fillId="0" borderId="23" xfId="0" applyNumberFormat="1" applyFont="1" applyBorder="1" applyAlignment="1" applyProtection="1">
      <alignment horizontal="left" wrapText="1"/>
      <protection/>
    </xf>
    <xf numFmtId="174" fontId="0" fillId="0" borderId="23" xfId="0" applyNumberFormat="1" applyBorder="1" applyAlignment="1" applyProtection="1">
      <alignment/>
      <protection/>
    </xf>
    <xf numFmtId="174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4" fontId="23" fillId="0" borderId="45" xfId="0" applyNumberFormat="1" applyFont="1" applyBorder="1" applyAlignment="1" applyProtection="1">
      <alignment/>
      <protection/>
    </xf>
    <xf numFmtId="174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4" fontId="23" fillId="0" borderId="47" xfId="0" applyNumberFormat="1" applyFont="1" applyBorder="1" applyAlignment="1" applyProtection="1">
      <alignment/>
      <protection/>
    </xf>
    <xf numFmtId="174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2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3" fontId="23" fillId="0" borderId="23" xfId="0" applyNumberFormat="1" applyFont="1" applyFill="1" applyBorder="1" applyAlignment="1" applyProtection="1">
      <alignment/>
      <protection/>
    </xf>
    <xf numFmtId="172" fontId="23" fillId="0" borderId="23" xfId="0" applyNumberFormat="1" applyFont="1" applyFill="1" applyBorder="1" applyAlignment="1" applyProtection="1">
      <alignment/>
      <protection/>
    </xf>
    <xf numFmtId="172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4" fontId="21" fillId="0" borderId="46" xfId="0" applyNumberFormat="1" applyFont="1" applyFill="1" applyBorder="1" applyAlignment="1" applyProtection="1">
      <alignment/>
      <protection/>
    </xf>
    <xf numFmtId="174" fontId="21" fillId="0" borderId="45" xfId="0" applyNumberFormat="1" applyFont="1" applyFill="1" applyBorder="1" applyAlignment="1" applyProtection="1">
      <alignment/>
      <protection/>
    </xf>
    <xf numFmtId="174" fontId="23" fillId="0" borderId="46" xfId="0" applyNumberFormat="1" applyFont="1" applyFill="1" applyBorder="1" applyAlignment="1" applyProtection="1">
      <alignment/>
      <protection/>
    </xf>
    <xf numFmtId="174" fontId="23" fillId="0" borderId="45" xfId="0" applyNumberFormat="1" applyFont="1" applyFill="1" applyBorder="1" applyAlignment="1" applyProtection="1">
      <alignment/>
      <protection/>
    </xf>
    <xf numFmtId="174" fontId="23" fillId="0" borderId="46" xfId="42" applyNumberFormat="1" applyFont="1" applyFill="1" applyBorder="1" applyAlignment="1" applyProtection="1">
      <alignment/>
      <protection/>
    </xf>
    <xf numFmtId="174" fontId="23" fillId="0" borderId="45" xfId="42" applyNumberFormat="1" applyFont="1" applyFill="1" applyBorder="1" applyAlignment="1" applyProtection="1">
      <alignment/>
      <protection/>
    </xf>
    <xf numFmtId="174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4" fontId="21" fillId="0" borderId="56" xfId="0" applyNumberFormat="1" applyFont="1" applyBorder="1" applyAlignment="1" applyProtection="1">
      <alignment horizontal="center"/>
      <protection/>
    </xf>
    <xf numFmtId="174" fontId="21" fillId="0" borderId="51" xfId="0" applyNumberFormat="1" applyFont="1" applyBorder="1" applyAlignment="1" applyProtection="1">
      <alignment horizontal="center"/>
      <protection/>
    </xf>
    <xf numFmtId="174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4" fontId="21" fillId="0" borderId="57" xfId="0" applyNumberFormat="1" applyFont="1" applyFill="1" applyBorder="1" applyAlignment="1" applyProtection="1">
      <alignment/>
      <protection/>
    </xf>
    <xf numFmtId="174" fontId="21" fillId="0" borderId="58" xfId="0" applyNumberFormat="1" applyFont="1" applyFill="1" applyBorder="1" applyAlignment="1" applyProtection="1">
      <alignment/>
      <protection/>
    </xf>
    <xf numFmtId="172" fontId="21" fillId="0" borderId="30" xfId="0" applyNumberFormat="1" applyFont="1" applyFill="1" applyBorder="1" applyAlignment="1" applyProtection="1">
      <alignment/>
      <protection/>
    </xf>
    <xf numFmtId="174" fontId="21" fillId="0" borderId="48" xfId="0" applyNumberFormat="1" applyFont="1" applyBorder="1" applyAlignment="1" applyProtection="1">
      <alignment/>
      <protection/>
    </xf>
    <xf numFmtId="174" fontId="21" fillId="0" borderId="47" xfId="0" applyNumberFormat="1" applyFont="1" applyBorder="1" applyAlignment="1" applyProtection="1">
      <alignment/>
      <protection/>
    </xf>
    <xf numFmtId="174" fontId="21" fillId="0" borderId="41" xfId="0" applyNumberFormat="1" applyFont="1" applyBorder="1" applyAlignment="1" applyProtection="1">
      <alignment/>
      <protection/>
    </xf>
    <xf numFmtId="172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2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4" fontId="21" fillId="0" borderId="57" xfId="0" applyNumberFormat="1" applyFont="1" applyBorder="1" applyAlignment="1" applyProtection="1">
      <alignment vertical="top"/>
      <protection/>
    </xf>
    <xf numFmtId="174" fontId="21" fillId="0" borderId="58" xfId="0" applyNumberFormat="1" applyFont="1" applyBorder="1" applyAlignment="1" applyProtection="1">
      <alignment vertical="top"/>
      <protection/>
    </xf>
    <xf numFmtId="174" fontId="21" fillId="0" borderId="30" xfId="0" applyNumberFormat="1" applyFont="1" applyBorder="1" applyAlignment="1" applyProtection="1">
      <alignment vertical="top"/>
      <protection/>
    </xf>
    <xf numFmtId="172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4" fontId="21" fillId="0" borderId="59" xfId="0" applyNumberFormat="1" applyFont="1" applyBorder="1" applyAlignment="1" applyProtection="1">
      <alignment/>
      <protection/>
    </xf>
    <xf numFmtId="174" fontId="21" fillId="0" borderId="60" xfId="0" applyNumberFormat="1" applyFont="1" applyBorder="1" applyAlignment="1" applyProtection="1">
      <alignment/>
      <protection/>
    </xf>
    <xf numFmtId="174" fontId="21" fillId="0" borderId="34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4" fontId="21" fillId="0" borderId="46" xfId="0" applyNumberFormat="1" applyFont="1" applyBorder="1" applyAlignment="1" applyProtection="1">
      <alignment/>
      <protection/>
    </xf>
    <xf numFmtId="174" fontId="21" fillId="0" borderId="45" xfId="0" applyNumberFormat="1" applyFont="1" applyBorder="1" applyAlignment="1" applyProtection="1">
      <alignment/>
      <protection/>
    </xf>
    <xf numFmtId="172" fontId="21" fillId="0" borderId="23" xfId="0" applyNumberFormat="1" applyFont="1" applyBorder="1" applyAlignment="1" applyProtection="1">
      <alignment/>
      <protection/>
    </xf>
    <xf numFmtId="174" fontId="21" fillId="0" borderId="23" xfId="42" applyNumberFormat="1" applyFont="1" applyFill="1" applyBorder="1" applyAlignment="1" applyProtection="1">
      <alignment/>
      <protection/>
    </xf>
    <xf numFmtId="172" fontId="21" fillId="0" borderId="23" xfId="42" applyNumberFormat="1" applyFont="1" applyFill="1" applyBorder="1" applyAlignment="1" applyProtection="1">
      <alignment/>
      <protection/>
    </xf>
    <xf numFmtId="174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4" fontId="21" fillId="0" borderId="59" xfId="0" applyNumberFormat="1" applyFont="1" applyFill="1" applyBorder="1" applyAlignment="1" applyProtection="1">
      <alignment vertical="top"/>
      <protection/>
    </xf>
    <xf numFmtId="174" fontId="21" fillId="0" borderId="60" xfId="0" applyNumberFormat="1" applyFont="1" applyFill="1" applyBorder="1" applyAlignment="1" applyProtection="1">
      <alignment vertical="top"/>
      <protection/>
    </xf>
    <xf numFmtId="172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4" fontId="21" fillId="0" borderId="59" xfId="0" applyNumberFormat="1" applyFont="1" applyFill="1" applyBorder="1" applyAlignment="1" applyProtection="1">
      <alignment/>
      <protection/>
    </xf>
    <xf numFmtId="174" fontId="21" fillId="0" borderId="60" xfId="0" applyNumberFormat="1" applyFont="1" applyFill="1" applyBorder="1" applyAlignment="1" applyProtection="1">
      <alignment/>
      <protection/>
    </xf>
    <xf numFmtId="172" fontId="21" fillId="0" borderId="34" xfId="0" applyNumberFormat="1" applyFont="1" applyFill="1" applyBorder="1" applyAlignment="1" applyProtection="1">
      <alignment/>
      <protection/>
    </xf>
    <xf numFmtId="174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4" fontId="21" fillId="0" borderId="21" xfId="0" applyNumberFormat="1" applyFont="1" applyFill="1" applyBorder="1" applyAlignment="1" applyProtection="1">
      <alignment/>
      <protection/>
    </xf>
    <xf numFmtId="174" fontId="21" fillId="0" borderId="18" xfId="0" applyNumberFormat="1" applyFont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/>
      <protection/>
    </xf>
    <xf numFmtId="172" fontId="21" fillId="0" borderId="19" xfId="0" applyNumberFormat="1" applyFont="1" applyBorder="1" applyAlignment="1" applyProtection="1">
      <alignment/>
      <protection/>
    </xf>
    <xf numFmtId="174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4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4" fontId="21" fillId="0" borderId="16" xfId="0" applyNumberFormat="1" applyFont="1" applyBorder="1" applyAlignment="1" applyProtection="1">
      <alignment horizontal="center"/>
      <protection/>
    </xf>
    <xf numFmtId="174" fontId="21" fillId="0" borderId="18" xfId="0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4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4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4" fontId="21" fillId="0" borderId="56" xfId="0" applyNumberFormat="1" applyFont="1" applyFill="1" applyBorder="1" applyAlignment="1" applyProtection="1">
      <alignment horizontal="center"/>
      <protection/>
    </xf>
    <xf numFmtId="174" fontId="21" fillId="0" borderId="25" xfId="0" applyNumberFormat="1" applyFont="1" applyFill="1" applyBorder="1" applyAlignment="1" applyProtection="1">
      <alignment horizontal="center"/>
      <protection/>
    </xf>
    <xf numFmtId="174" fontId="21" fillId="0" borderId="24" xfId="0" applyNumberFormat="1" applyFont="1" applyFill="1" applyBorder="1" applyAlignment="1" applyProtection="1">
      <alignment horizontal="center"/>
      <protection/>
    </xf>
    <xf numFmtId="172" fontId="21" fillId="0" borderId="24" xfId="0" applyNumberFormat="1" applyFont="1" applyFill="1" applyBorder="1" applyAlignment="1" applyProtection="1">
      <alignment horizontal="center"/>
      <protection/>
    </xf>
    <xf numFmtId="174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4" fontId="21" fillId="0" borderId="48" xfId="0" applyNumberFormat="1" applyFont="1" applyFill="1" applyBorder="1" applyAlignment="1" applyProtection="1">
      <alignment/>
      <protection/>
    </xf>
    <xf numFmtId="174" fontId="21" fillId="0" borderId="40" xfId="0" applyNumberFormat="1" applyFont="1" applyFill="1" applyBorder="1" applyAlignment="1" applyProtection="1">
      <alignment/>
      <protection/>
    </xf>
    <xf numFmtId="174" fontId="21" fillId="0" borderId="41" xfId="0" applyNumberFormat="1" applyFont="1" applyFill="1" applyBorder="1" applyAlignment="1" applyProtection="1">
      <alignment/>
      <protection/>
    </xf>
    <xf numFmtId="172" fontId="21" fillId="0" borderId="41" xfId="0" applyNumberFormat="1" applyFont="1" applyFill="1" applyBorder="1" applyAlignment="1" applyProtection="1">
      <alignment/>
      <protection/>
    </xf>
    <xf numFmtId="174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4" fontId="21" fillId="0" borderId="20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4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20" width="9.7109375" style="0" hidden="1" customWidth="1"/>
    <col min="21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/>
      <c r="C5" s="25"/>
      <c r="D5" s="26"/>
      <c r="E5" s="26"/>
      <c r="F5" s="26"/>
      <c r="G5" s="26"/>
      <c r="H5" s="26">
        <v>0</v>
      </c>
      <c r="I5" s="26"/>
      <c r="J5" s="26"/>
      <c r="K5" s="26"/>
      <c r="L5" s="26">
        <v>0</v>
      </c>
      <c r="M5" s="26"/>
      <c r="N5" s="26">
        <v>87</v>
      </c>
      <c r="O5" s="26">
        <v>87</v>
      </c>
      <c r="P5" s="26">
        <v>174</v>
      </c>
      <c r="Q5" s="26"/>
      <c r="R5" s="26"/>
      <c r="S5" s="26"/>
      <c r="T5" s="26">
        <v>0</v>
      </c>
      <c r="U5" s="26">
        <v>174</v>
      </c>
      <c r="V5" s="26"/>
      <c r="W5" s="26">
        <v>174</v>
      </c>
      <c r="X5" s="27">
        <v>0</v>
      </c>
      <c r="Y5" s="28"/>
    </row>
    <row r="6" spans="1:25" ht="13.5">
      <c r="A6" s="24" t="s">
        <v>31</v>
      </c>
      <c r="B6" s="2"/>
      <c r="C6" s="25"/>
      <c r="D6" s="26"/>
      <c r="E6" s="26"/>
      <c r="F6" s="26"/>
      <c r="G6" s="26"/>
      <c r="H6" s="26">
        <v>0</v>
      </c>
      <c r="I6" s="26"/>
      <c r="J6" s="26"/>
      <c r="K6" s="26"/>
      <c r="L6" s="26">
        <v>0</v>
      </c>
      <c r="M6" s="26"/>
      <c r="N6" s="26">
        <v>1096939</v>
      </c>
      <c r="O6" s="26">
        <v>1125082</v>
      </c>
      <c r="P6" s="26">
        <v>2222021</v>
      </c>
      <c r="Q6" s="26"/>
      <c r="R6" s="26"/>
      <c r="S6" s="26"/>
      <c r="T6" s="26">
        <v>0</v>
      </c>
      <c r="U6" s="26">
        <v>2222021</v>
      </c>
      <c r="V6" s="26"/>
      <c r="W6" s="26">
        <v>2222021</v>
      </c>
      <c r="X6" s="27">
        <v>0</v>
      </c>
      <c r="Y6" s="28"/>
    </row>
    <row r="7" spans="1:25" ht="13.5">
      <c r="A7" s="24" t="s">
        <v>32</v>
      </c>
      <c r="B7" s="2"/>
      <c r="C7" s="25"/>
      <c r="D7" s="26"/>
      <c r="E7" s="26"/>
      <c r="F7" s="26"/>
      <c r="G7" s="26"/>
      <c r="H7" s="26">
        <v>0</v>
      </c>
      <c r="I7" s="26"/>
      <c r="J7" s="26"/>
      <c r="K7" s="26"/>
      <c r="L7" s="26">
        <v>0</v>
      </c>
      <c r="M7" s="26"/>
      <c r="N7" s="26">
        <v>111795</v>
      </c>
      <c r="O7" s="26">
        <v>39582</v>
      </c>
      <c r="P7" s="26">
        <v>151377</v>
      </c>
      <c r="Q7" s="26"/>
      <c r="R7" s="26"/>
      <c r="S7" s="26"/>
      <c r="T7" s="26">
        <v>0</v>
      </c>
      <c r="U7" s="26">
        <v>151377</v>
      </c>
      <c r="V7" s="26"/>
      <c r="W7" s="26">
        <v>151377</v>
      </c>
      <c r="X7" s="27">
        <v>0</v>
      </c>
      <c r="Y7" s="28"/>
    </row>
    <row r="8" spans="1:25" ht="13.5">
      <c r="A8" s="24" t="s">
        <v>33</v>
      </c>
      <c r="B8" s="2"/>
      <c r="C8" s="25"/>
      <c r="D8" s="26"/>
      <c r="E8" s="26"/>
      <c r="F8" s="26"/>
      <c r="G8" s="26"/>
      <c r="H8" s="26">
        <v>0</v>
      </c>
      <c r="I8" s="26"/>
      <c r="J8" s="26"/>
      <c r="K8" s="26"/>
      <c r="L8" s="26">
        <v>0</v>
      </c>
      <c r="M8" s="26"/>
      <c r="N8" s="26">
        <v>274856</v>
      </c>
      <c r="O8" s="26">
        <v>134333</v>
      </c>
      <c r="P8" s="26">
        <v>409189</v>
      </c>
      <c r="Q8" s="26"/>
      <c r="R8" s="26"/>
      <c r="S8" s="26"/>
      <c r="T8" s="26">
        <v>0</v>
      </c>
      <c r="U8" s="26">
        <v>409189</v>
      </c>
      <c r="V8" s="26"/>
      <c r="W8" s="26">
        <v>409189</v>
      </c>
      <c r="X8" s="27">
        <v>0</v>
      </c>
      <c r="Y8" s="28"/>
    </row>
    <row r="9" spans="1:25" ht="13.5">
      <c r="A9" s="24" t="s">
        <v>34</v>
      </c>
      <c r="B9" s="2"/>
      <c r="C9" s="25"/>
      <c r="D9" s="26"/>
      <c r="E9" s="26"/>
      <c r="F9" s="26"/>
      <c r="G9" s="26"/>
      <c r="H9" s="26">
        <v>0</v>
      </c>
      <c r="I9" s="26"/>
      <c r="J9" s="26"/>
      <c r="K9" s="26"/>
      <c r="L9" s="26">
        <v>0</v>
      </c>
      <c r="M9" s="26"/>
      <c r="N9" s="26">
        <v>433397</v>
      </c>
      <c r="O9" s="26">
        <v>311473</v>
      </c>
      <c r="P9" s="26">
        <v>744870</v>
      </c>
      <c r="Q9" s="26"/>
      <c r="R9" s="26"/>
      <c r="S9" s="26"/>
      <c r="T9" s="26">
        <v>0</v>
      </c>
      <c r="U9" s="26">
        <v>744870</v>
      </c>
      <c r="V9" s="26"/>
      <c r="W9" s="26">
        <v>744870</v>
      </c>
      <c r="X9" s="27">
        <v>0</v>
      </c>
      <c r="Y9" s="28"/>
    </row>
    <row r="10" spans="1:25" ht="25.5">
      <c r="A10" s="29" t="s">
        <v>212</v>
      </c>
      <c r="B10" s="30">
        <f>SUM(B5:B9)</f>
        <v>0</v>
      </c>
      <c r="C10" s="31">
        <f aca="true" t="shared" si="0" ref="C10:Y10">SUM(C5:C9)</f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2">
        <f t="shared" si="0"/>
        <v>1917074</v>
      </c>
      <c r="O10" s="32">
        <f t="shared" si="0"/>
        <v>1610557</v>
      </c>
      <c r="P10" s="32">
        <f t="shared" si="0"/>
        <v>3527631</v>
      </c>
      <c r="Q10" s="32">
        <f t="shared" si="0"/>
        <v>0</v>
      </c>
      <c r="R10" s="32">
        <f t="shared" si="0"/>
        <v>0</v>
      </c>
      <c r="S10" s="32">
        <f t="shared" si="0"/>
        <v>0</v>
      </c>
      <c r="T10" s="32">
        <f t="shared" si="0"/>
        <v>0</v>
      </c>
      <c r="U10" s="32">
        <f t="shared" si="0"/>
        <v>3527631</v>
      </c>
      <c r="V10" s="32">
        <f t="shared" si="0"/>
        <v>0</v>
      </c>
      <c r="W10" s="32">
        <f t="shared" si="0"/>
        <v>3527631</v>
      </c>
      <c r="X10" s="33">
        <f>+IF(V10&lt;&gt;0,(W10/V10)*100,0)</f>
        <v>0</v>
      </c>
      <c r="Y10" s="34">
        <f t="shared" si="0"/>
        <v>0</v>
      </c>
    </row>
    <row r="11" spans="1:25" ht="13.5">
      <c r="A11" s="24" t="s">
        <v>36</v>
      </c>
      <c r="B11" s="2"/>
      <c r="C11" s="25"/>
      <c r="D11" s="26"/>
      <c r="E11" s="26"/>
      <c r="F11" s="26"/>
      <c r="G11" s="26"/>
      <c r="H11" s="26">
        <v>0</v>
      </c>
      <c r="I11" s="26"/>
      <c r="J11" s="26"/>
      <c r="K11" s="26"/>
      <c r="L11" s="26">
        <v>0</v>
      </c>
      <c r="M11" s="26"/>
      <c r="N11" s="26">
        <v>2828241</v>
      </c>
      <c r="O11" s="26">
        <v>2462622</v>
      </c>
      <c r="P11" s="26">
        <v>5290863</v>
      </c>
      <c r="Q11" s="26"/>
      <c r="R11" s="26"/>
      <c r="S11" s="26"/>
      <c r="T11" s="26">
        <v>0</v>
      </c>
      <c r="U11" s="26">
        <v>5290863</v>
      </c>
      <c r="V11" s="26"/>
      <c r="W11" s="26">
        <v>5290863</v>
      </c>
      <c r="X11" s="27">
        <v>0</v>
      </c>
      <c r="Y11" s="28"/>
    </row>
    <row r="12" spans="1:25" ht="13.5">
      <c r="A12" s="24" t="s">
        <v>37</v>
      </c>
      <c r="B12" s="2"/>
      <c r="C12" s="25"/>
      <c r="D12" s="26"/>
      <c r="E12" s="26"/>
      <c r="F12" s="26"/>
      <c r="G12" s="26"/>
      <c r="H12" s="26">
        <v>0</v>
      </c>
      <c r="I12" s="26"/>
      <c r="J12" s="26"/>
      <c r="K12" s="26"/>
      <c r="L12" s="26">
        <v>0</v>
      </c>
      <c r="M12" s="26"/>
      <c r="N12" s="26">
        <v>311236</v>
      </c>
      <c r="O12" s="26">
        <v>316497</v>
      </c>
      <c r="P12" s="26">
        <v>627733</v>
      </c>
      <c r="Q12" s="26"/>
      <c r="R12" s="26"/>
      <c r="S12" s="26"/>
      <c r="T12" s="26">
        <v>0</v>
      </c>
      <c r="U12" s="26">
        <v>627733</v>
      </c>
      <c r="V12" s="26"/>
      <c r="W12" s="26">
        <v>627733</v>
      </c>
      <c r="X12" s="27">
        <v>0</v>
      </c>
      <c r="Y12" s="28"/>
    </row>
    <row r="13" spans="1:25" ht="13.5">
      <c r="A13" s="24" t="s">
        <v>213</v>
      </c>
      <c r="B13" s="2"/>
      <c r="C13" s="25"/>
      <c r="D13" s="26"/>
      <c r="E13" s="26"/>
      <c r="F13" s="26"/>
      <c r="G13" s="26"/>
      <c r="H13" s="26">
        <v>0</v>
      </c>
      <c r="I13" s="26"/>
      <c r="J13" s="26"/>
      <c r="K13" s="26"/>
      <c r="L13" s="26">
        <v>0</v>
      </c>
      <c r="M13" s="26"/>
      <c r="N13" s="26"/>
      <c r="O13" s="26"/>
      <c r="P13" s="26">
        <v>0</v>
      </c>
      <c r="Q13" s="26"/>
      <c r="R13" s="26"/>
      <c r="S13" s="26"/>
      <c r="T13" s="26">
        <v>0</v>
      </c>
      <c r="U13" s="26">
        <v>0</v>
      </c>
      <c r="V13" s="26"/>
      <c r="W13" s="26">
        <v>0</v>
      </c>
      <c r="X13" s="27">
        <v>0</v>
      </c>
      <c r="Y13" s="28"/>
    </row>
    <row r="14" spans="1:25" ht="13.5">
      <c r="A14" s="24" t="s">
        <v>39</v>
      </c>
      <c r="B14" s="2"/>
      <c r="C14" s="25"/>
      <c r="D14" s="26"/>
      <c r="E14" s="26"/>
      <c r="F14" s="26"/>
      <c r="G14" s="26"/>
      <c r="H14" s="26">
        <v>0</v>
      </c>
      <c r="I14" s="26"/>
      <c r="J14" s="26"/>
      <c r="K14" s="26"/>
      <c r="L14" s="26">
        <v>0</v>
      </c>
      <c r="M14" s="26"/>
      <c r="N14" s="26"/>
      <c r="O14" s="26"/>
      <c r="P14" s="26">
        <v>0</v>
      </c>
      <c r="Q14" s="26"/>
      <c r="R14" s="26"/>
      <c r="S14" s="26"/>
      <c r="T14" s="26">
        <v>0</v>
      </c>
      <c r="U14" s="26">
        <v>0</v>
      </c>
      <c r="V14" s="26"/>
      <c r="W14" s="26">
        <v>0</v>
      </c>
      <c r="X14" s="27">
        <v>0</v>
      </c>
      <c r="Y14" s="28"/>
    </row>
    <row r="15" spans="1:25" ht="13.5">
      <c r="A15" s="24" t="s">
        <v>40</v>
      </c>
      <c r="B15" s="2"/>
      <c r="C15" s="25"/>
      <c r="D15" s="26"/>
      <c r="E15" s="26"/>
      <c r="F15" s="26"/>
      <c r="G15" s="26"/>
      <c r="H15" s="26">
        <v>0</v>
      </c>
      <c r="I15" s="26"/>
      <c r="J15" s="26"/>
      <c r="K15" s="26"/>
      <c r="L15" s="26">
        <v>0</v>
      </c>
      <c r="M15" s="26"/>
      <c r="N15" s="26"/>
      <c r="O15" s="26"/>
      <c r="P15" s="26">
        <v>0</v>
      </c>
      <c r="Q15" s="26"/>
      <c r="R15" s="26"/>
      <c r="S15" s="26"/>
      <c r="T15" s="26">
        <v>0</v>
      </c>
      <c r="U15" s="26">
        <v>0</v>
      </c>
      <c r="V15" s="26"/>
      <c r="W15" s="26">
        <v>0</v>
      </c>
      <c r="X15" s="27">
        <v>0</v>
      </c>
      <c r="Y15" s="28"/>
    </row>
    <row r="16" spans="1:25" ht="13.5">
      <c r="A16" s="35" t="s">
        <v>41</v>
      </c>
      <c r="B16" s="2"/>
      <c r="C16" s="25"/>
      <c r="D16" s="26"/>
      <c r="E16" s="26"/>
      <c r="F16" s="26"/>
      <c r="G16" s="26"/>
      <c r="H16" s="26">
        <v>0</v>
      </c>
      <c r="I16" s="26"/>
      <c r="J16" s="26"/>
      <c r="K16" s="26"/>
      <c r="L16" s="26">
        <v>0</v>
      </c>
      <c r="M16" s="26"/>
      <c r="N16" s="26">
        <v>28058</v>
      </c>
      <c r="O16" s="26">
        <v>27797</v>
      </c>
      <c r="P16" s="26">
        <v>55855</v>
      </c>
      <c r="Q16" s="26"/>
      <c r="R16" s="26"/>
      <c r="S16" s="26"/>
      <c r="T16" s="26">
        <v>0</v>
      </c>
      <c r="U16" s="26">
        <v>55855</v>
      </c>
      <c r="V16" s="26"/>
      <c r="W16" s="26">
        <v>55855</v>
      </c>
      <c r="X16" s="27">
        <v>0</v>
      </c>
      <c r="Y16" s="28"/>
    </row>
    <row r="17" spans="1:25" ht="13.5">
      <c r="A17" s="24" t="s">
        <v>42</v>
      </c>
      <c r="B17" s="2"/>
      <c r="C17" s="25"/>
      <c r="D17" s="26"/>
      <c r="E17" s="26"/>
      <c r="F17" s="26"/>
      <c r="G17" s="26"/>
      <c r="H17" s="26">
        <v>0</v>
      </c>
      <c r="I17" s="26"/>
      <c r="J17" s="26"/>
      <c r="K17" s="26"/>
      <c r="L17" s="26">
        <v>0</v>
      </c>
      <c r="M17" s="26"/>
      <c r="N17" s="26">
        <v>262644</v>
      </c>
      <c r="O17" s="26">
        <v>460033</v>
      </c>
      <c r="P17" s="26">
        <v>722677</v>
      </c>
      <c r="Q17" s="26"/>
      <c r="R17" s="26"/>
      <c r="S17" s="26"/>
      <c r="T17" s="26">
        <v>0</v>
      </c>
      <c r="U17" s="26">
        <v>722677</v>
      </c>
      <c r="V17" s="26"/>
      <c r="W17" s="26">
        <v>722677</v>
      </c>
      <c r="X17" s="27">
        <v>0</v>
      </c>
      <c r="Y17" s="28"/>
    </row>
    <row r="18" spans="1:25" ht="13.5">
      <c r="A18" s="36" t="s">
        <v>43</v>
      </c>
      <c r="B18" s="37">
        <f>SUM(B11:B17)</f>
        <v>0</v>
      </c>
      <c r="C18" s="38">
        <f aca="true" t="shared" si="1" ref="C18:Y18">SUM(C11:C17)</f>
        <v>0</v>
      </c>
      <c r="D18" s="39">
        <f t="shared" si="1"/>
        <v>0</v>
      </c>
      <c r="E18" s="39">
        <f t="shared" si="1"/>
        <v>0</v>
      </c>
      <c r="F18" s="39">
        <f t="shared" si="1"/>
        <v>0</v>
      </c>
      <c r="G18" s="39">
        <f t="shared" si="1"/>
        <v>0</v>
      </c>
      <c r="H18" s="39">
        <f t="shared" si="1"/>
        <v>0</v>
      </c>
      <c r="I18" s="39">
        <f t="shared" si="1"/>
        <v>0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  <c r="N18" s="39">
        <f t="shared" si="1"/>
        <v>3430179</v>
      </c>
      <c r="O18" s="39">
        <f t="shared" si="1"/>
        <v>3266949</v>
      </c>
      <c r="P18" s="39">
        <f t="shared" si="1"/>
        <v>6697128</v>
      </c>
      <c r="Q18" s="39">
        <f t="shared" si="1"/>
        <v>0</v>
      </c>
      <c r="R18" s="39">
        <f t="shared" si="1"/>
        <v>0</v>
      </c>
      <c r="S18" s="39">
        <f t="shared" si="1"/>
        <v>0</v>
      </c>
      <c r="T18" s="39">
        <f t="shared" si="1"/>
        <v>0</v>
      </c>
      <c r="U18" s="39">
        <f t="shared" si="1"/>
        <v>6697128</v>
      </c>
      <c r="V18" s="39">
        <f t="shared" si="1"/>
        <v>0</v>
      </c>
      <c r="W18" s="39">
        <f t="shared" si="1"/>
        <v>6697128</v>
      </c>
      <c r="X18" s="33">
        <f>+IF(V18&lt;&gt;0,(W18/V18)*100,0)</f>
        <v>0</v>
      </c>
      <c r="Y18" s="40">
        <f t="shared" si="1"/>
        <v>0</v>
      </c>
    </row>
    <row r="19" spans="1:25" ht="13.5">
      <c r="A19" s="36" t="s">
        <v>44</v>
      </c>
      <c r="B19" s="41">
        <f>+B10-B18</f>
        <v>0</v>
      </c>
      <c r="C19" s="42">
        <f aca="true" t="shared" si="2" ref="C19:Y19">+C10-C18</f>
        <v>0</v>
      </c>
      <c r="D19" s="43">
        <f t="shared" si="2"/>
        <v>0</v>
      </c>
      <c r="E19" s="43">
        <f t="shared" si="2"/>
        <v>0</v>
      </c>
      <c r="F19" s="43">
        <f t="shared" si="2"/>
        <v>0</v>
      </c>
      <c r="G19" s="43">
        <f t="shared" si="2"/>
        <v>0</v>
      </c>
      <c r="H19" s="43">
        <f t="shared" si="2"/>
        <v>0</v>
      </c>
      <c r="I19" s="43">
        <f t="shared" si="2"/>
        <v>0</v>
      </c>
      <c r="J19" s="43">
        <f t="shared" si="2"/>
        <v>0</v>
      </c>
      <c r="K19" s="43">
        <f t="shared" si="2"/>
        <v>0</v>
      </c>
      <c r="L19" s="43">
        <f t="shared" si="2"/>
        <v>0</v>
      </c>
      <c r="M19" s="43">
        <f t="shared" si="2"/>
        <v>0</v>
      </c>
      <c r="N19" s="43">
        <f t="shared" si="2"/>
        <v>-1513105</v>
      </c>
      <c r="O19" s="43">
        <f t="shared" si="2"/>
        <v>-1656392</v>
      </c>
      <c r="P19" s="43">
        <f t="shared" si="2"/>
        <v>-3169497</v>
      </c>
      <c r="Q19" s="43">
        <f t="shared" si="2"/>
        <v>0</v>
      </c>
      <c r="R19" s="43">
        <f t="shared" si="2"/>
        <v>0</v>
      </c>
      <c r="S19" s="43">
        <f t="shared" si="2"/>
        <v>0</v>
      </c>
      <c r="T19" s="43">
        <f t="shared" si="2"/>
        <v>0</v>
      </c>
      <c r="U19" s="43">
        <f t="shared" si="2"/>
        <v>-3169497</v>
      </c>
      <c r="V19" s="43">
        <f>IF(D10=D18,0,V10-V18)</f>
        <v>0</v>
      </c>
      <c r="W19" s="43">
        <f t="shared" si="2"/>
        <v>-3169497</v>
      </c>
      <c r="X19" s="44">
        <f>+IF(V19&lt;&gt;0,(W19/V19)*100,0)</f>
        <v>0</v>
      </c>
      <c r="Y19" s="45">
        <f t="shared" si="2"/>
        <v>0</v>
      </c>
    </row>
    <row r="20" spans="1:25" ht="13.5">
      <c r="A20" s="24" t="s">
        <v>45</v>
      </c>
      <c r="B20" s="2"/>
      <c r="C20" s="25"/>
      <c r="D20" s="26"/>
      <c r="E20" s="26"/>
      <c r="F20" s="26"/>
      <c r="G20" s="26"/>
      <c r="H20" s="26">
        <v>0</v>
      </c>
      <c r="I20" s="26"/>
      <c r="J20" s="26"/>
      <c r="K20" s="26"/>
      <c r="L20" s="26">
        <v>0</v>
      </c>
      <c r="M20" s="26"/>
      <c r="N20" s="26"/>
      <c r="O20" s="26"/>
      <c r="P20" s="26">
        <v>0</v>
      </c>
      <c r="Q20" s="26"/>
      <c r="R20" s="26"/>
      <c r="S20" s="26"/>
      <c r="T20" s="26">
        <v>0</v>
      </c>
      <c r="U20" s="26">
        <v>0</v>
      </c>
      <c r="V20" s="26"/>
      <c r="W20" s="26">
        <v>0</v>
      </c>
      <c r="X20" s="27">
        <v>0</v>
      </c>
      <c r="Y20" s="28"/>
    </row>
    <row r="21" spans="1:25" ht="13.5">
      <c r="A21" s="24" t="s">
        <v>214</v>
      </c>
      <c r="B21" s="46"/>
      <c r="C21" s="47"/>
      <c r="D21" s="48"/>
      <c r="E21" s="48"/>
      <c r="F21" s="48"/>
      <c r="G21" s="48"/>
      <c r="H21" s="48">
        <v>0</v>
      </c>
      <c r="I21" s="48"/>
      <c r="J21" s="48"/>
      <c r="K21" s="48"/>
      <c r="L21" s="48">
        <v>0</v>
      </c>
      <c r="M21" s="48"/>
      <c r="N21" s="48"/>
      <c r="O21" s="48"/>
      <c r="P21" s="48">
        <v>0</v>
      </c>
      <c r="Q21" s="48"/>
      <c r="R21" s="48"/>
      <c r="S21" s="48"/>
      <c r="T21" s="48">
        <v>0</v>
      </c>
      <c r="U21" s="48">
        <v>0</v>
      </c>
      <c r="V21" s="48"/>
      <c r="W21" s="48">
        <v>0</v>
      </c>
      <c r="X21" s="49">
        <v>0</v>
      </c>
      <c r="Y21" s="50"/>
    </row>
    <row r="22" spans="1:25" ht="25.5">
      <c r="A22" s="51" t="s">
        <v>215</v>
      </c>
      <c r="B22" s="52">
        <f>SUM(B19:B21)</f>
        <v>0</v>
      </c>
      <c r="C22" s="53">
        <f aca="true" t="shared" si="3" ref="C22:Y22">SUM(C19:C21)</f>
        <v>0</v>
      </c>
      <c r="D22" s="54">
        <f t="shared" si="3"/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-1513105</v>
      </c>
      <c r="O22" s="54">
        <f t="shared" si="3"/>
        <v>-1656392</v>
      </c>
      <c r="P22" s="54">
        <f t="shared" si="3"/>
        <v>-3169497</v>
      </c>
      <c r="Q22" s="54">
        <f t="shared" si="3"/>
        <v>0</v>
      </c>
      <c r="R22" s="54">
        <f t="shared" si="3"/>
        <v>0</v>
      </c>
      <c r="S22" s="54">
        <f t="shared" si="3"/>
        <v>0</v>
      </c>
      <c r="T22" s="54">
        <f t="shared" si="3"/>
        <v>0</v>
      </c>
      <c r="U22" s="54">
        <f t="shared" si="3"/>
        <v>-3169497</v>
      </c>
      <c r="V22" s="54">
        <f t="shared" si="3"/>
        <v>0</v>
      </c>
      <c r="W22" s="54">
        <f t="shared" si="3"/>
        <v>-3169497</v>
      </c>
      <c r="X22" s="55">
        <f>+IF(V22&lt;&gt;0,(W22/V22)*100,0)</f>
        <v>0</v>
      </c>
      <c r="Y22" s="56">
        <f t="shared" si="3"/>
        <v>0</v>
      </c>
    </row>
    <row r="23" spans="1:25" ht="13.5">
      <c r="A23" s="57" t="s">
        <v>47</v>
      </c>
      <c r="B23" s="2"/>
      <c r="C23" s="25"/>
      <c r="D23" s="26"/>
      <c r="E23" s="26"/>
      <c r="F23" s="26"/>
      <c r="G23" s="26"/>
      <c r="H23" s="26">
        <v>0</v>
      </c>
      <c r="I23" s="26"/>
      <c r="J23" s="26"/>
      <c r="K23" s="26"/>
      <c r="L23" s="26">
        <v>0</v>
      </c>
      <c r="M23" s="26"/>
      <c r="N23" s="26"/>
      <c r="O23" s="26"/>
      <c r="P23" s="26">
        <v>0</v>
      </c>
      <c r="Q23" s="26"/>
      <c r="R23" s="26"/>
      <c r="S23" s="26"/>
      <c r="T23" s="26">
        <v>0</v>
      </c>
      <c r="U23" s="26">
        <v>0</v>
      </c>
      <c r="V23" s="26"/>
      <c r="W23" s="26">
        <v>0</v>
      </c>
      <c r="X23" s="27">
        <v>0</v>
      </c>
      <c r="Y23" s="28"/>
    </row>
    <row r="24" spans="1:25" ht="13.5">
      <c r="A24" s="58" t="s">
        <v>48</v>
      </c>
      <c r="B24" s="41">
        <f>SUM(B22:B23)</f>
        <v>0</v>
      </c>
      <c r="C24" s="42">
        <f aca="true" t="shared" si="4" ref="C24:Y24">SUM(C22:C23)</f>
        <v>0</v>
      </c>
      <c r="D24" s="43">
        <f t="shared" si="4"/>
        <v>0</v>
      </c>
      <c r="E24" s="43">
        <f t="shared" si="4"/>
        <v>0</v>
      </c>
      <c r="F24" s="43">
        <f t="shared" si="4"/>
        <v>0</v>
      </c>
      <c r="G24" s="43">
        <f t="shared" si="4"/>
        <v>0</v>
      </c>
      <c r="H24" s="43">
        <f t="shared" si="4"/>
        <v>0</v>
      </c>
      <c r="I24" s="43">
        <f t="shared" si="4"/>
        <v>0</v>
      </c>
      <c r="J24" s="43">
        <f t="shared" si="4"/>
        <v>0</v>
      </c>
      <c r="K24" s="43">
        <f t="shared" si="4"/>
        <v>0</v>
      </c>
      <c r="L24" s="43">
        <f t="shared" si="4"/>
        <v>0</v>
      </c>
      <c r="M24" s="43">
        <f t="shared" si="4"/>
        <v>0</v>
      </c>
      <c r="N24" s="43">
        <f t="shared" si="4"/>
        <v>-1513105</v>
      </c>
      <c r="O24" s="43">
        <f t="shared" si="4"/>
        <v>-1656392</v>
      </c>
      <c r="P24" s="43">
        <f t="shared" si="4"/>
        <v>-3169497</v>
      </c>
      <c r="Q24" s="43">
        <f t="shared" si="4"/>
        <v>0</v>
      </c>
      <c r="R24" s="43">
        <f t="shared" si="4"/>
        <v>0</v>
      </c>
      <c r="S24" s="43">
        <f t="shared" si="4"/>
        <v>0</v>
      </c>
      <c r="T24" s="43">
        <f t="shared" si="4"/>
        <v>0</v>
      </c>
      <c r="U24" s="43">
        <f t="shared" si="4"/>
        <v>-3169497</v>
      </c>
      <c r="V24" s="43">
        <f t="shared" si="4"/>
        <v>0</v>
      </c>
      <c r="W24" s="43">
        <f t="shared" si="4"/>
        <v>-3169497</v>
      </c>
      <c r="X24" s="44">
        <f>+IF(V24&lt;&gt;0,(W24/V24)*100,0)</f>
        <v>0</v>
      </c>
      <c r="Y24" s="45">
        <f t="shared" si="4"/>
        <v>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/>
      <c r="C27" s="65"/>
      <c r="D27" s="66"/>
      <c r="E27" s="66"/>
      <c r="F27" s="66"/>
      <c r="G27" s="66"/>
      <c r="H27" s="66">
        <v>0</v>
      </c>
      <c r="I27" s="66"/>
      <c r="J27" s="66"/>
      <c r="K27" s="66"/>
      <c r="L27" s="66">
        <v>0</v>
      </c>
      <c r="M27" s="66"/>
      <c r="N27" s="66"/>
      <c r="O27" s="66"/>
      <c r="P27" s="66">
        <v>0</v>
      </c>
      <c r="Q27" s="66"/>
      <c r="R27" s="66"/>
      <c r="S27" s="66"/>
      <c r="T27" s="66">
        <v>0</v>
      </c>
      <c r="U27" s="66">
        <v>0</v>
      </c>
      <c r="V27" s="66"/>
      <c r="W27" s="66">
        <v>0</v>
      </c>
      <c r="X27" s="67">
        <v>0</v>
      </c>
      <c r="Y27" s="68"/>
    </row>
    <row r="28" spans="1:25" ht="13.5">
      <c r="A28" s="69" t="s">
        <v>45</v>
      </c>
      <c r="B28" s="2"/>
      <c r="C28" s="25"/>
      <c r="D28" s="26"/>
      <c r="E28" s="26"/>
      <c r="F28" s="26"/>
      <c r="G28" s="26"/>
      <c r="H28" s="26">
        <v>0</v>
      </c>
      <c r="I28" s="26"/>
      <c r="J28" s="26"/>
      <c r="K28" s="26"/>
      <c r="L28" s="26">
        <v>0</v>
      </c>
      <c r="M28" s="26"/>
      <c r="N28" s="26"/>
      <c r="O28" s="26"/>
      <c r="P28" s="26">
        <v>0</v>
      </c>
      <c r="Q28" s="26"/>
      <c r="R28" s="26"/>
      <c r="S28" s="26"/>
      <c r="T28" s="26">
        <v>0</v>
      </c>
      <c r="U28" s="26">
        <v>0</v>
      </c>
      <c r="V28" s="26"/>
      <c r="W28" s="26">
        <v>0</v>
      </c>
      <c r="X28" s="27">
        <v>0</v>
      </c>
      <c r="Y28" s="28"/>
    </row>
    <row r="29" spans="1:25" ht="13.5">
      <c r="A29" s="24" t="s">
        <v>217</v>
      </c>
      <c r="B29" s="2"/>
      <c r="C29" s="25"/>
      <c r="D29" s="26"/>
      <c r="E29" s="26"/>
      <c r="F29" s="26"/>
      <c r="G29" s="26"/>
      <c r="H29" s="26">
        <v>0</v>
      </c>
      <c r="I29" s="26"/>
      <c r="J29" s="26"/>
      <c r="K29" s="26"/>
      <c r="L29" s="26">
        <v>0</v>
      </c>
      <c r="M29" s="26"/>
      <c r="N29" s="26"/>
      <c r="O29" s="26"/>
      <c r="P29" s="26">
        <v>0</v>
      </c>
      <c r="Q29" s="26"/>
      <c r="R29" s="26"/>
      <c r="S29" s="26"/>
      <c r="T29" s="26">
        <v>0</v>
      </c>
      <c r="U29" s="26">
        <v>0</v>
      </c>
      <c r="V29" s="26"/>
      <c r="W29" s="26">
        <v>0</v>
      </c>
      <c r="X29" s="27">
        <v>0</v>
      </c>
      <c r="Y29" s="28"/>
    </row>
    <row r="30" spans="1:25" ht="13.5">
      <c r="A30" s="24" t="s">
        <v>51</v>
      </c>
      <c r="B30" s="2"/>
      <c r="C30" s="25"/>
      <c r="D30" s="26"/>
      <c r="E30" s="26"/>
      <c r="F30" s="26"/>
      <c r="G30" s="26"/>
      <c r="H30" s="26">
        <v>0</v>
      </c>
      <c r="I30" s="26"/>
      <c r="J30" s="26"/>
      <c r="K30" s="26"/>
      <c r="L30" s="26">
        <v>0</v>
      </c>
      <c r="M30" s="26"/>
      <c r="N30" s="26"/>
      <c r="O30" s="26"/>
      <c r="P30" s="26">
        <v>0</v>
      </c>
      <c r="Q30" s="26"/>
      <c r="R30" s="26"/>
      <c r="S30" s="26"/>
      <c r="T30" s="26">
        <v>0</v>
      </c>
      <c r="U30" s="26">
        <v>0</v>
      </c>
      <c r="V30" s="26"/>
      <c r="W30" s="26">
        <v>0</v>
      </c>
      <c r="X30" s="27">
        <v>0</v>
      </c>
      <c r="Y30" s="28"/>
    </row>
    <row r="31" spans="1:25" ht="13.5">
      <c r="A31" s="24" t="s">
        <v>52</v>
      </c>
      <c r="B31" s="2"/>
      <c r="C31" s="25"/>
      <c r="D31" s="26"/>
      <c r="E31" s="26"/>
      <c r="F31" s="26"/>
      <c r="G31" s="26"/>
      <c r="H31" s="26">
        <v>0</v>
      </c>
      <c r="I31" s="26"/>
      <c r="J31" s="26"/>
      <c r="K31" s="26"/>
      <c r="L31" s="26">
        <v>0</v>
      </c>
      <c r="M31" s="26"/>
      <c r="N31" s="26"/>
      <c r="O31" s="26"/>
      <c r="P31" s="26">
        <v>0</v>
      </c>
      <c r="Q31" s="26"/>
      <c r="R31" s="26"/>
      <c r="S31" s="26"/>
      <c r="T31" s="26">
        <v>0</v>
      </c>
      <c r="U31" s="26">
        <v>0</v>
      </c>
      <c r="V31" s="26"/>
      <c r="W31" s="26">
        <v>0</v>
      </c>
      <c r="X31" s="27">
        <v>0</v>
      </c>
      <c r="Y31" s="28"/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0</v>
      </c>
      <c r="D32" s="66">
        <f t="shared" si="5"/>
        <v>0</v>
      </c>
      <c r="E32" s="66">
        <f t="shared" si="5"/>
        <v>0</v>
      </c>
      <c r="F32" s="66">
        <f t="shared" si="5"/>
        <v>0</v>
      </c>
      <c r="G32" s="66">
        <f t="shared" si="5"/>
        <v>0</v>
      </c>
      <c r="H32" s="66">
        <f t="shared" si="5"/>
        <v>0</v>
      </c>
      <c r="I32" s="66">
        <f t="shared" si="5"/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0</v>
      </c>
      <c r="U32" s="66">
        <f t="shared" si="5"/>
        <v>0</v>
      </c>
      <c r="V32" s="66">
        <f t="shared" si="5"/>
        <v>0</v>
      </c>
      <c r="W32" s="66">
        <f t="shared" si="5"/>
        <v>0</v>
      </c>
      <c r="X32" s="67">
        <f>+IF(V32&lt;&gt;0,(W32/V32)*100,0)</f>
        <v>0</v>
      </c>
      <c r="Y32" s="68">
        <f t="shared" si="5"/>
        <v>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/>
      <c r="C35" s="25"/>
      <c r="D35" s="26"/>
      <c r="E35" s="26"/>
      <c r="F35" s="26"/>
      <c r="G35" s="26"/>
      <c r="H35" s="26">
        <v>0</v>
      </c>
      <c r="I35" s="26"/>
      <c r="J35" s="26"/>
      <c r="K35" s="26"/>
      <c r="L35" s="26">
        <v>0</v>
      </c>
      <c r="M35" s="26"/>
      <c r="N35" s="26"/>
      <c r="O35" s="26"/>
      <c r="P35" s="26">
        <v>0</v>
      </c>
      <c r="Q35" s="26"/>
      <c r="R35" s="26"/>
      <c r="S35" s="26"/>
      <c r="T35" s="26">
        <v>0</v>
      </c>
      <c r="U35" s="26">
        <v>0</v>
      </c>
      <c r="V35" s="26"/>
      <c r="W35" s="26">
        <v>0</v>
      </c>
      <c r="X35" s="27">
        <v>0</v>
      </c>
      <c r="Y35" s="28"/>
    </row>
    <row r="36" spans="1:25" ht="13.5">
      <c r="A36" s="24" t="s">
        <v>56</v>
      </c>
      <c r="B36" s="2"/>
      <c r="C36" s="25"/>
      <c r="D36" s="26"/>
      <c r="E36" s="26"/>
      <c r="F36" s="26"/>
      <c r="G36" s="26"/>
      <c r="H36" s="26">
        <v>0</v>
      </c>
      <c r="I36" s="26"/>
      <c r="J36" s="26"/>
      <c r="K36" s="26"/>
      <c r="L36" s="26">
        <v>0</v>
      </c>
      <c r="M36" s="26"/>
      <c r="N36" s="26"/>
      <c r="O36" s="26"/>
      <c r="P36" s="26">
        <v>0</v>
      </c>
      <c r="Q36" s="26"/>
      <c r="R36" s="26"/>
      <c r="S36" s="26"/>
      <c r="T36" s="26">
        <v>0</v>
      </c>
      <c r="U36" s="26">
        <v>0</v>
      </c>
      <c r="V36" s="26"/>
      <c r="W36" s="26">
        <v>0</v>
      </c>
      <c r="X36" s="27">
        <v>0</v>
      </c>
      <c r="Y36" s="28"/>
    </row>
    <row r="37" spans="1:25" ht="13.5">
      <c r="A37" s="24" t="s">
        <v>57</v>
      </c>
      <c r="B37" s="2"/>
      <c r="C37" s="25"/>
      <c r="D37" s="26"/>
      <c r="E37" s="26"/>
      <c r="F37" s="26"/>
      <c r="G37" s="26"/>
      <c r="H37" s="26">
        <v>0</v>
      </c>
      <c r="I37" s="26"/>
      <c r="J37" s="26"/>
      <c r="K37" s="26"/>
      <c r="L37" s="26">
        <v>0</v>
      </c>
      <c r="M37" s="26"/>
      <c r="N37" s="26"/>
      <c r="O37" s="26"/>
      <c r="P37" s="26">
        <v>0</v>
      </c>
      <c r="Q37" s="26"/>
      <c r="R37" s="26"/>
      <c r="S37" s="26"/>
      <c r="T37" s="26">
        <v>0</v>
      </c>
      <c r="U37" s="26">
        <v>0</v>
      </c>
      <c r="V37" s="26"/>
      <c r="W37" s="26">
        <v>0</v>
      </c>
      <c r="X37" s="27">
        <v>0</v>
      </c>
      <c r="Y37" s="28"/>
    </row>
    <row r="38" spans="1:25" ht="13.5">
      <c r="A38" s="24" t="s">
        <v>58</v>
      </c>
      <c r="B38" s="2"/>
      <c r="C38" s="25"/>
      <c r="D38" s="26"/>
      <c r="E38" s="26"/>
      <c r="F38" s="26"/>
      <c r="G38" s="26"/>
      <c r="H38" s="26">
        <v>0</v>
      </c>
      <c r="I38" s="26"/>
      <c r="J38" s="26"/>
      <c r="K38" s="26"/>
      <c r="L38" s="26">
        <v>0</v>
      </c>
      <c r="M38" s="26"/>
      <c r="N38" s="26"/>
      <c r="O38" s="26"/>
      <c r="P38" s="26">
        <v>0</v>
      </c>
      <c r="Q38" s="26"/>
      <c r="R38" s="26"/>
      <c r="S38" s="26"/>
      <c r="T38" s="26">
        <v>0</v>
      </c>
      <c r="U38" s="26">
        <v>0</v>
      </c>
      <c r="V38" s="26"/>
      <c r="W38" s="26">
        <v>0</v>
      </c>
      <c r="X38" s="27">
        <v>0</v>
      </c>
      <c r="Y38" s="28"/>
    </row>
    <row r="39" spans="1:25" ht="13.5">
      <c r="A39" s="24" t="s">
        <v>59</v>
      </c>
      <c r="B39" s="2"/>
      <c r="C39" s="25"/>
      <c r="D39" s="26"/>
      <c r="E39" s="26"/>
      <c r="F39" s="26"/>
      <c r="G39" s="26"/>
      <c r="H39" s="26">
        <v>0</v>
      </c>
      <c r="I39" s="26"/>
      <c r="J39" s="26"/>
      <c r="K39" s="26"/>
      <c r="L39" s="26">
        <v>0</v>
      </c>
      <c r="M39" s="26"/>
      <c r="N39" s="26"/>
      <c r="O39" s="26"/>
      <c r="P39" s="26">
        <v>0</v>
      </c>
      <c r="Q39" s="26"/>
      <c r="R39" s="26"/>
      <c r="S39" s="26"/>
      <c r="T39" s="26">
        <v>0</v>
      </c>
      <c r="U39" s="26">
        <v>0</v>
      </c>
      <c r="V39" s="26"/>
      <c r="W39" s="26">
        <v>0</v>
      </c>
      <c r="X39" s="27">
        <v>0</v>
      </c>
      <c r="Y39" s="28"/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-15557430</v>
      </c>
      <c r="C42" s="25"/>
      <c r="D42" s="26"/>
      <c r="E42" s="26">
        <v>13137134</v>
      </c>
      <c r="F42" s="26">
        <v>7059857</v>
      </c>
      <c r="G42" s="26">
        <v>73969</v>
      </c>
      <c r="H42" s="26">
        <v>20270960</v>
      </c>
      <c r="I42" s="26">
        <v>-3877268</v>
      </c>
      <c r="J42" s="26">
        <v>9932653</v>
      </c>
      <c r="K42" s="26">
        <v>-6288292</v>
      </c>
      <c r="L42" s="26">
        <v>-232907</v>
      </c>
      <c r="M42" s="26">
        <v>3828992</v>
      </c>
      <c r="N42" s="26">
        <v>1293234</v>
      </c>
      <c r="O42" s="26">
        <v>9585140</v>
      </c>
      <c r="P42" s="26">
        <v>14707366</v>
      </c>
      <c r="Q42" s="26"/>
      <c r="R42" s="26"/>
      <c r="S42" s="26"/>
      <c r="T42" s="26">
        <v>0</v>
      </c>
      <c r="U42" s="26">
        <v>34745419</v>
      </c>
      <c r="V42" s="26"/>
      <c r="W42" s="26">
        <v>34745419</v>
      </c>
      <c r="X42" s="27">
        <v>0</v>
      </c>
      <c r="Y42" s="28"/>
    </row>
    <row r="43" spans="1:25" ht="13.5">
      <c r="A43" s="24" t="s">
        <v>62</v>
      </c>
      <c r="B43" s="2">
        <v>15641568</v>
      </c>
      <c r="C43" s="25"/>
      <c r="D43" s="26"/>
      <c r="E43" s="26">
        <v>-5001623</v>
      </c>
      <c r="F43" s="26">
        <v>-8001623</v>
      </c>
      <c r="G43" s="26">
        <v>-8347</v>
      </c>
      <c r="H43" s="26">
        <v>-13011593</v>
      </c>
      <c r="I43" s="26">
        <v>-8347</v>
      </c>
      <c r="J43" s="26">
        <v>-8001602</v>
      </c>
      <c r="K43" s="26">
        <v>3997922</v>
      </c>
      <c r="L43" s="26">
        <v>-4012027</v>
      </c>
      <c r="M43" s="26">
        <v>-2002626</v>
      </c>
      <c r="N43" s="26">
        <v>-9339</v>
      </c>
      <c r="O43" s="26">
        <v>-3585410</v>
      </c>
      <c r="P43" s="26">
        <v>-5597375</v>
      </c>
      <c r="Q43" s="26"/>
      <c r="R43" s="26"/>
      <c r="S43" s="26"/>
      <c r="T43" s="26">
        <v>0</v>
      </c>
      <c r="U43" s="26">
        <v>-22620995</v>
      </c>
      <c r="V43" s="26"/>
      <c r="W43" s="26">
        <v>-22620995</v>
      </c>
      <c r="X43" s="27">
        <v>0</v>
      </c>
      <c r="Y43" s="28"/>
    </row>
    <row r="44" spans="1:25" ht="13.5">
      <c r="A44" s="24" t="s">
        <v>63</v>
      </c>
      <c r="B44" s="2">
        <v>2404677</v>
      </c>
      <c r="C44" s="25"/>
      <c r="D44" s="26"/>
      <c r="E44" s="26"/>
      <c r="F44" s="26"/>
      <c r="G44" s="26"/>
      <c r="H44" s="26">
        <v>0</v>
      </c>
      <c r="I44" s="26"/>
      <c r="J44" s="26"/>
      <c r="K44" s="26"/>
      <c r="L44" s="26">
        <v>0</v>
      </c>
      <c r="M44" s="26"/>
      <c r="N44" s="26"/>
      <c r="O44" s="26"/>
      <c r="P44" s="26">
        <v>0</v>
      </c>
      <c r="Q44" s="26"/>
      <c r="R44" s="26"/>
      <c r="S44" s="26"/>
      <c r="T44" s="26">
        <v>0</v>
      </c>
      <c r="U44" s="26">
        <v>0</v>
      </c>
      <c r="V44" s="26"/>
      <c r="W44" s="26">
        <v>0</v>
      </c>
      <c r="X44" s="27">
        <v>0</v>
      </c>
      <c r="Y44" s="28"/>
    </row>
    <row r="45" spans="1:25" ht="13.5">
      <c r="A45" s="36" t="s">
        <v>64</v>
      </c>
      <c r="B45" s="3">
        <v>11269655</v>
      </c>
      <c r="C45" s="65"/>
      <c r="D45" s="66"/>
      <c r="E45" s="66">
        <v>15834075</v>
      </c>
      <c r="F45" s="66">
        <v>14892309</v>
      </c>
      <c r="G45" s="66">
        <v>14957931</v>
      </c>
      <c r="H45" s="66">
        <v>14957931</v>
      </c>
      <c r="I45" s="66">
        <v>11072316</v>
      </c>
      <c r="J45" s="66">
        <v>13003367</v>
      </c>
      <c r="K45" s="66">
        <v>10712997</v>
      </c>
      <c r="L45" s="66">
        <v>10712997</v>
      </c>
      <c r="M45" s="66">
        <v>12539363</v>
      </c>
      <c r="N45" s="66">
        <v>13823258</v>
      </c>
      <c r="O45" s="66">
        <v>19822988</v>
      </c>
      <c r="P45" s="66">
        <v>19822988</v>
      </c>
      <c r="Q45" s="66"/>
      <c r="R45" s="66"/>
      <c r="S45" s="66"/>
      <c r="T45" s="66">
        <v>0</v>
      </c>
      <c r="U45" s="66">
        <v>19822988</v>
      </c>
      <c r="V45" s="66"/>
      <c r="W45" s="66">
        <v>19822988</v>
      </c>
      <c r="X45" s="67">
        <v>0</v>
      </c>
      <c r="Y45" s="68"/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6"/>
      <c r="U47" s="85" t="s">
        <v>209</v>
      </c>
      <c r="V47" s="85" t="s">
        <v>210</v>
      </c>
      <c r="W47" s="85" t="s">
        <v>211</v>
      </c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/>
      <c r="C49" s="95"/>
      <c r="D49" s="20"/>
      <c r="E49" s="20"/>
      <c r="F49" s="20"/>
      <c r="G49" s="20"/>
      <c r="H49" s="20">
        <v>0</v>
      </c>
      <c r="I49" s="20"/>
      <c r="J49" s="20"/>
      <c r="K49" s="20"/>
      <c r="L49" s="20">
        <v>0</v>
      </c>
      <c r="M49" s="20"/>
      <c r="N49" s="20"/>
      <c r="O49" s="20"/>
      <c r="P49" s="20">
        <v>0</v>
      </c>
      <c r="Q49" s="20"/>
      <c r="R49" s="20"/>
      <c r="S49" s="20"/>
      <c r="T49" s="20">
        <v>0</v>
      </c>
      <c r="U49" s="20">
        <v>0</v>
      </c>
      <c r="V49" s="20"/>
      <c r="W49" s="20">
        <v>0</v>
      </c>
      <c r="X49" s="20">
        <v>0</v>
      </c>
      <c r="Y49" s="96"/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/>
      <c r="C51" s="95"/>
      <c r="D51" s="20"/>
      <c r="E51" s="20"/>
      <c r="F51" s="20"/>
      <c r="G51" s="20"/>
      <c r="H51" s="20">
        <v>0</v>
      </c>
      <c r="I51" s="20"/>
      <c r="J51" s="20"/>
      <c r="K51" s="20"/>
      <c r="L51" s="20">
        <v>0</v>
      </c>
      <c r="M51" s="20"/>
      <c r="N51" s="20"/>
      <c r="O51" s="20"/>
      <c r="P51" s="20">
        <v>0</v>
      </c>
      <c r="Q51" s="20"/>
      <c r="R51" s="20"/>
      <c r="S51" s="20"/>
      <c r="T51" s="20">
        <v>0</v>
      </c>
      <c r="U51" s="20">
        <v>0</v>
      </c>
      <c r="V51" s="20"/>
      <c r="W51" s="20">
        <v>0</v>
      </c>
      <c r="X51" s="20">
        <v>0</v>
      </c>
      <c r="Y51" s="96"/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0</v>
      </c>
      <c r="E5" s="66">
        <f t="shared" si="0"/>
        <v>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-557</v>
      </c>
      <c r="P5" s="66">
        <f t="shared" si="0"/>
        <v>188269</v>
      </c>
      <c r="Q5" s="66">
        <f t="shared" si="0"/>
        <v>187712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187712</v>
      </c>
      <c r="W5" s="66">
        <f t="shared" si="0"/>
        <v>0</v>
      </c>
      <c r="X5" s="66">
        <f t="shared" si="0"/>
        <v>187712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>
        <v>-106744</v>
      </c>
      <c r="P6" s="26">
        <v>131949</v>
      </c>
      <c r="Q6" s="26">
        <v>25205</v>
      </c>
      <c r="R6" s="26"/>
      <c r="S6" s="26"/>
      <c r="T6" s="26"/>
      <c r="U6" s="26"/>
      <c r="V6" s="26">
        <v>25205</v>
      </c>
      <c r="W6" s="26"/>
      <c r="X6" s="26">
        <v>25205</v>
      </c>
      <c r="Y6" s="106">
        <v>0</v>
      </c>
      <c r="Z6" s="121"/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>
        <v>98086</v>
      </c>
      <c r="P7" s="125">
        <v>55437</v>
      </c>
      <c r="Q7" s="125">
        <v>153523</v>
      </c>
      <c r="R7" s="125"/>
      <c r="S7" s="125"/>
      <c r="T7" s="125"/>
      <c r="U7" s="125"/>
      <c r="V7" s="125">
        <v>153523</v>
      </c>
      <c r="W7" s="125"/>
      <c r="X7" s="125">
        <v>153523</v>
      </c>
      <c r="Y7" s="107">
        <v>0</v>
      </c>
      <c r="Z7" s="123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>
        <v>8101</v>
      </c>
      <c r="P8" s="26">
        <v>883</v>
      </c>
      <c r="Q8" s="26">
        <v>8984</v>
      </c>
      <c r="R8" s="26"/>
      <c r="S8" s="26"/>
      <c r="T8" s="26"/>
      <c r="U8" s="26"/>
      <c r="V8" s="26">
        <v>8984</v>
      </c>
      <c r="W8" s="26"/>
      <c r="X8" s="26">
        <v>8984</v>
      </c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41571</v>
      </c>
      <c r="P9" s="66">
        <f t="shared" si="1"/>
        <v>27506</v>
      </c>
      <c r="Q9" s="66">
        <f t="shared" si="1"/>
        <v>69077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69077</v>
      </c>
      <c r="W9" s="66">
        <f t="shared" si="1"/>
        <v>0</v>
      </c>
      <c r="X9" s="66">
        <f t="shared" si="1"/>
        <v>69077</v>
      </c>
      <c r="Y9" s="103">
        <f>+IF(W9&lt;&gt;0,+(X9/W9)*100,0)</f>
        <v>0</v>
      </c>
      <c r="Z9" s="119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v>21508</v>
      </c>
      <c r="P10" s="26">
        <v>15927</v>
      </c>
      <c r="Q10" s="26">
        <v>37435</v>
      </c>
      <c r="R10" s="26"/>
      <c r="S10" s="26"/>
      <c r="T10" s="26"/>
      <c r="U10" s="26"/>
      <c r="V10" s="26">
        <v>37435</v>
      </c>
      <c r="W10" s="26"/>
      <c r="X10" s="26">
        <v>37435</v>
      </c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v>20063</v>
      </c>
      <c r="P12" s="26">
        <v>11579</v>
      </c>
      <c r="Q12" s="26">
        <v>31642</v>
      </c>
      <c r="R12" s="26"/>
      <c r="S12" s="26"/>
      <c r="T12" s="26"/>
      <c r="U12" s="26"/>
      <c r="V12" s="26">
        <v>31642</v>
      </c>
      <c r="W12" s="26"/>
      <c r="X12" s="26">
        <v>31642</v>
      </c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779077</v>
      </c>
      <c r="P15" s="66">
        <f t="shared" si="2"/>
        <v>269700</v>
      </c>
      <c r="Q15" s="66">
        <f t="shared" si="2"/>
        <v>1048777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1048777</v>
      </c>
      <c r="W15" s="66">
        <f t="shared" si="2"/>
        <v>0</v>
      </c>
      <c r="X15" s="66">
        <f t="shared" si="2"/>
        <v>1048777</v>
      </c>
      <c r="Y15" s="103">
        <f>+IF(W15&lt;&gt;0,+(X15/W15)*100,0)</f>
        <v>0</v>
      </c>
      <c r="Z15" s="119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>
        <v>22417</v>
      </c>
      <c r="P16" s="26">
        <v>6370</v>
      </c>
      <c r="Q16" s="26">
        <v>28787</v>
      </c>
      <c r="R16" s="26"/>
      <c r="S16" s="26"/>
      <c r="T16" s="26"/>
      <c r="U16" s="26"/>
      <c r="V16" s="26">
        <v>28787</v>
      </c>
      <c r="W16" s="26"/>
      <c r="X16" s="26">
        <v>28787</v>
      </c>
      <c r="Y16" s="106">
        <v>0</v>
      </c>
      <c r="Z16" s="121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>
        <v>756660</v>
      </c>
      <c r="P17" s="26">
        <v>263330</v>
      </c>
      <c r="Q17" s="26">
        <v>1019990</v>
      </c>
      <c r="R17" s="26"/>
      <c r="S17" s="26"/>
      <c r="T17" s="26"/>
      <c r="U17" s="26"/>
      <c r="V17" s="26">
        <v>1019990</v>
      </c>
      <c r="W17" s="26"/>
      <c r="X17" s="26">
        <v>1019990</v>
      </c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1096983</v>
      </c>
      <c r="P19" s="66">
        <f t="shared" si="3"/>
        <v>1125082</v>
      </c>
      <c r="Q19" s="66">
        <f t="shared" si="3"/>
        <v>2222065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2222065</v>
      </c>
      <c r="W19" s="66">
        <f t="shared" si="3"/>
        <v>0</v>
      </c>
      <c r="X19" s="66">
        <f t="shared" si="3"/>
        <v>2222065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105273</v>
      </c>
      <c r="P20" s="26">
        <v>152415</v>
      </c>
      <c r="Q20" s="26">
        <v>257688</v>
      </c>
      <c r="R20" s="26"/>
      <c r="S20" s="26"/>
      <c r="T20" s="26"/>
      <c r="U20" s="26"/>
      <c r="V20" s="26">
        <v>257688</v>
      </c>
      <c r="W20" s="26"/>
      <c r="X20" s="26">
        <v>257688</v>
      </c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>
        <v>416344</v>
      </c>
      <c r="P21" s="26">
        <v>408718</v>
      </c>
      <c r="Q21" s="26">
        <v>825062</v>
      </c>
      <c r="R21" s="26"/>
      <c r="S21" s="26"/>
      <c r="T21" s="26"/>
      <c r="U21" s="26"/>
      <c r="V21" s="26">
        <v>825062</v>
      </c>
      <c r="W21" s="26"/>
      <c r="X21" s="26">
        <v>825062</v>
      </c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>
        <v>372886</v>
      </c>
      <c r="P22" s="125">
        <v>360639</v>
      </c>
      <c r="Q22" s="125">
        <v>733525</v>
      </c>
      <c r="R22" s="125"/>
      <c r="S22" s="125"/>
      <c r="T22" s="125"/>
      <c r="U22" s="125"/>
      <c r="V22" s="125">
        <v>733525</v>
      </c>
      <c r="W22" s="125"/>
      <c r="X22" s="125">
        <v>733525</v>
      </c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>
        <v>202480</v>
      </c>
      <c r="P23" s="26">
        <v>203310</v>
      </c>
      <c r="Q23" s="26">
        <v>405790</v>
      </c>
      <c r="R23" s="26"/>
      <c r="S23" s="26"/>
      <c r="T23" s="26"/>
      <c r="U23" s="26"/>
      <c r="V23" s="26">
        <v>405790</v>
      </c>
      <c r="W23" s="26"/>
      <c r="X23" s="26">
        <v>405790</v>
      </c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0</v>
      </c>
      <c r="D25" s="139">
        <f t="shared" si="4"/>
        <v>0</v>
      </c>
      <c r="E25" s="39">
        <f t="shared" si="4"/>
        <v>0</v>
      </c>
      <c r="F25" s="39">
        <f t="shared" si="4"/>
        <v>0</v>
      </c>
      <c r="G25" s="39">
        <f t="shared" si="4"/>
        <v>0</v>
      </c>
      <c r="H25" s="39">
        <f t="shared" si="4"/>
        <v>0</v>
      </c>
      <c r="I25" s="39">
        <f t="shared" si="4"/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1917074</v>
      </c>
      <c r="P25" s="39">
        <f t="shared" si="4"/>
        <v>1610557</v>
      </c>
      <c r="Q25" s="39">
        <f t="shared" si="4"/>
        <v>3527631</v>
      </c>
      <c r="R25" s="39">
        <f t="shared" si="4"/>
        <v>0</v>
      </c>
      <c r="S25" s="39">
        <f t="shared" si="4"/>
        <v>0</v>
      </c>
      <c r="T25" s="39">
        <f t="shared" si="4"/>
        <v>0</v>
      </c>
      <c r="U25" s="39">
        <f t="shared" si="4"/>
        <v>0</v>
      </c>
      <c r="V25" s="39">
        <f t="shared" si="4"/>
        <v>3527631</v>
      </c>
      <c r="W25" s="39">
        <f t="shared" si="4"/>
        <v>0</v>
      </c>
      <c r="X25" s="39">
        <f t="shared" si="4"/>
        <v>3527631</v>
      </c>
      <c r="Y25" s="140">
        <f>+IF(W25&lt;&gt;0,+(X25/W25)*100,0)</f>
        <v>0</v>
      </c>
      <c r="Z25" s="138">
        <f>+Z5+Z9+Z15+Z19+Z24</f>
        <v>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0</v>
      </c>
      <c r="E28" s="66">
        <f t="shared" si="5"/>
        <v>0</v>
      </c>
      <c r="F28" s="66">
        <f t="shared" si="5"/>
        <v>0</v>
      </c>
      <c r="G28" s="66">
        <f t="shared" si="5"/>
        <v>0</v>
      </c>
      <c r="H28" s="66">
        <f t="shared" si="5"/>
        <v>0</v>
      </c>
      <c r="I28" s="66">
        <f t="shared" si="5"/>
        <v>0</v>
      </c>
      <c r="J28" s="66">
        <f t="shared" si="5"/>
        <v>0</v>
      </c>
      <c r="K28" s="66">
        <f t="shared" si="5"/>
        <v>0</v>
      </c>
      <c r="L28" s="66">
        <f t="shared" si="5"/>
        <v>0</v>
      </c>
      <c r="M28" s="66">
        <f t="shared" si="5"/>
        <v>0</v>
      </c>
      <c r="N28" s="66">
        <f t="shared" si="5"/>
        <v>0</v>
      </c>
      <c r="O28" s="66">
        <f t="shared" si="5"/>
        <v>1565993</v>
      </c>
      <c r="P28" s="66">
        <f t="shared" si="5"/>
        <v>1508747</v>
      </c>
      <c r="Q28" s="66">
        <f t="shared" si="5"/>
        <v>3074740</v>
      </c>
      <c r="R28" s="66">
        <f t="shared" si="5"/>
        <v>0</v>
      </c>
      <c r="S28" s="66">
        <f t="shared" si="5"/>
        <v>0</v>
      </c>
      <c r="T28" s="66">
        <f t="shared" si="5"/>
        <v>0</v>
      </c>
      <c r="U28" s="66">
        <f t="shared" si="5"/>
        <v>0</v>
      </c>
      <c r="V28" s="66">
        <f t="shared" si="5"/>
        <v>3074740</v>
      </c>
      <c r="W28" s="66">
        <f t="shared" si="5"/>
        <v>0</v>
      </c>
      <c r="X28" s="66">
        <f t="shared" si="5"/>
        <v>3074740</v>
      </c>
      <c r="Y28" s="103">
        <f>+IF(W28&lt;&gt;0,+(X28/W28)*100,0)</f>
        <v>0</v>
      </c>
      <c r="Z28" s="119">
        <f>SUM(Z29:Z31)</f>
        <v>0</v>
      </c>
    </row>
    <row r="29" spans="1:26" ht="13.5">
      <c r="A29" s="104" t="s">
        <v>74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v>689106</v>
      </c>
      <c r="P29" s="26">
        <v>658538</v>
      </c>
      <c r="Q29" s="26">
        <v>1347644</v>
      </c>
      <c r="R29" s="26"/>
      <c r="S29" s="26"/>
      <c r="T29" s="26"/>
      <c r="U29" s="26"/>
      <c r="V29" s="26">
        <v>1347644</v>
      </c>
      <c r="W29" s="26"/>
      <c r="X29" s="26">
        <v>1347644</v>
      </c>
      <c r="Y29" s="106">
        <v>0</v>
      </c>
      <c r="Z29" s="121"/>
    </row>
    <row r="30" spans="1:26" ht="13.5">
      <c r="A30" s="104" t="s">
        <v>75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>
        <v>559816</v>
      </c>
      <c r="P30" s="125">
        <v>502885</v>
      </c>
      <c r="Q30" s="125">
        <v>1062701</v>
      </c>
      <c r="R30" s="125"/>
      <c r="S30" s="125"/>
      <c r="T30" s="125"/>
      <c r="U30" s="125"/>
      <c r="V30" s="125">
        <v>1062701</v>
      </c>
      <c r="W30" s="125"/>
      <c r="X30" s="125">
        <v>1062701</v>
      </c>
      <c r="Y30" s="107">
        <v>0</v>
      </c>
      <c r="Z30" s="123"/>
    </row>
    <row r="31" spans="1:26" ht="13.5">
      <c r="A31" s="104" t="s">
        <v>76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>
        <v>317071</v>
      </c>
      <c r="P31" s="26">
        <v>347324</v>
      </c>
      <c r="Q31" s="26">
        <v>664395</v>
      </c>
      <c r="R31" s="26"/>
      <c r="S31" s="26"/>
      <c r="T31" s="26"/>
      <c r="U31" s="26"/>
      <c r="V31" s="26">
        <v>664395</v>
      </c>
      <c r="W31" s="26"/>
      <c r="X31" s="26">
        <v>664395</v>
      </c>
      <c r="Y31" s="106">
        <v>0</v>
      </c>
      <c r="Z31" s="121"/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0</v>
      </c>
      <c r="E32" s="66">
        <f t="shared" si="6"/>
        <v>0</v>
      </c>
      <c r="F32" s="66">
        <f t="shared" si="6"/>
        <v>0</v>
      </c>
      <c r="G32" s="66">
        <f t="shared" si="6"/>
        <v>0</v>
      </c>
      <c r="H32" s="66">
        <f t="shared" si="6"/>
        <v>0</v>
      </c>
      <c r="I32" s="66">
        <f t="shared" si="6"/>
        <v>0</v>
      </c>
      <c r="J32" s="66">
        <f t="shared" si="6"/>
        <v>0</v>
      </c>
      <c r="K32" s="66">
        <f t="shared" si="6"/>
        <v>0</v>
      </c>
      <c r="L32" s="66">
        <f t="shared" si="6"/>
        <v>0</v>
      </c>
      <c r="M32" s="66">
        <f t="shared" si="6"/>
        <v>0</v>
      </c>
      <c r="N32" s="66">
        <f t="shared" si="6"/>
        <v>0</v>
      </c>
      <c r="O32" s="66">
        <f t="shared" si="6"/>
        <v>716148</v>
      </c>
      <c r="P32" s="66">
        <f t="shared" si="6"/>
        <v>583532</v>
      </c>
      <c r="Q32" s="66">
        <f t="shared" si="6"/>
        <v>1299680</v>
      </c>
      <c r="R32" s="66">
        <f t="shared" si="6"/>
        <v>0</v>
      </c>
      <c r="S32" s="66">
        <f t="shared" si="6"/>
        <v>0</v>
      </c>
      <c r="T32" s="66">
        <f t="shared" si="6"/>
        <v>0</v>
      </c>
      <c r="U32" s="66">
        <f t="shared" si="6"/>
        <v>0</v>
      </c>
      <c r="V32" s="66">
        <f t="shared" si="6"/>
        <v>1299680</v>
      </c>
      <c r="W32" s="66">
        <f t="shared" si="6"/>
        <v>0</v>
      </c>
      <c r="X32" s="66">
        <f t="shared" si="6"/>
        <v>1299680</v>
      </c>
      <c r="Y32" s="103">
        <f>+IF(W32&lt;&gt;0,+(X32/W32)*100,0)</f>
        <v>0</v>
      </c>
      <c r="Z32" s="119">
        <f>SUM(Z33:Z37)</f>
        <v>0</v>
      </c>
    </row>
    <row r="33" spans="1:26" ht="13.5">
      <c r="A33" s="104" t="s">
        <v>78</v>
      </c>
      <c r="B33" s="102"/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>
        <v>275620</v>
      </c>
      <c r="P33" s="26">
        <v>292474</v>
      </c>
      <c r="Q33" s="26">
        <v>568094</v>
      </c>
      <c r="R33" s="26"/>
      <c r="S33" s="26"/>
      <c r="T33" s="26"/>
      <c r="U33" s="26"/>
      <c r="V33" s="26">
        <v>568094</v>
      </c>
      <c r="W33" s="26"/>
      <c r="X33" s="26">
        <v>568094</v>
      </c>
      <c r="Y33" s="106">
        <v>0</v>
      </c>
      <c r="Z33" s="121"/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>
        <v>3717</v>
      </c>
      <c r="P34" s="26">
        <v>2435</v>
      </c>
      <c r="Q34" s="26">
        <v>6152</v>
      </c>
      <c r="R34" s="26"/>
      <c r="S34" s="26"/>
      <c r="T34" s="26"/>
      <c r="U34" s="26"/>
      <c r="V34" s="26">
        <v>6152</v>
      </c>
      <c r="W34" s="26"/>
      <c r="X34" s="26">
        <v>6152</v>
      </c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>
        <v>413072</v>
      </c>
      <c r="P35" s="26">
        <v>265159</v>
      </c>
      <c r="Q35" s="26">
        <v>678231</v>
      </c>
      <c r="R35" s="26"/>
      <c r="S35" s="26"/>
      <c r="T35" s="26"/>
      <c r="U35" s="26"/>
      <c r="V35" s="26">
        <v>678231</v>
      </c>
      <c r="W35" s="26"/>
      <c r="X35" s="26">
        <v>678231</v>
      </c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>
        <v>23739</v>
      </c>
      <c r="P36" s="26">
        <v>23464</v>
      </c>
      <c r="Q36" s="26">
        <v>47203</v>
      </c>
      <c r="R36" s="26"/>
      <c r="S36" s="26"/>
      <c r="T36" s="26"/>
      <c r="U36" s="26"/>
      <c r="V36" s="26">
        <v>47203</v>
      </c>
      <c r="W36" s="26"/>
      <c r="X36" s="26">
        <v>47203</v>
      </c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0</v>
      </c>
      <c r="E38" s="66">
        <f t="shared" si="7"/>
        <v>0</v>
      </c>
      <c r="F38" s="66">
        <f t="shared" si="7"/>
        <v>0</v>
      </c>
      <c r="G38" s="66">
        <f t="shared" si="7"/>
        <v>0</v>
      </c>
      <c r="H38" s="66">
        <f t="shared" si="7"/>
        <v>0</v>
      </c>
      <c r="I38" s="66">
        <f t="shared" si="7"/>
        <v>0</v>
      </c>
      <c r="J38" s="66">
        <f t="shared" si="7"/>
        <v>0</v>
      </c>
      <c r="K38" s="66">
        <f t="shared" si="7"/>
        <v>0</v>
      </c>
      <c r="L38" s="66">
        <f t="shared" si="7"/>
        <v>0</v>
      </c>
      <c r="M38" s="66">
        <f t="shared" si="7"/>
        <v>0</v>
      </c>
      <c r="N38" s="66">
        <f t="shared" si="7"/>
        <v>0</v>
      </c>
      <c r="O38" s="66">
        <f t="shared" si="7"/>
        <v>424756</v>
      </c>
      <c r="P38" s="66">
        <f t="shared" si="7"/>
        <v>308762</v>
      </c>
      <c r="Q38" s="66">
        <f t="shared" si="7"/>
        <v>733518</v>
      </c>
      <c r="R38" s="66">
        <f t="shared" si="7"/>
        <v>0</v>
      </c>
      <c r="S38" s="66">
        <f t="shared" si="7"/>
        <v>0</v>
      </c>
      <c r="T38" s="66">
        <f t="shared" si="7"/>
        <v>0</v>
      </c>
      <c r="U38" s="66">
        <f t="shared" si="7"/>
        <v>0</v>
      </c>
      <c r="V38" s="66">
        <f t="shared" si="7"/>
        <v>733518</v>
      </c>
      <c r="W38" s="66">
        <f t="shared" si="7"/>
        <v>0</v>
      </c>
      <c r="X38" s="66">
        <f t="shared" si="7"/>
        <v>733518</v>
      </c>
      <c r="Y38" s="103">
        <f>+IF(W38&lt;&gt;0,+(X38/W38)*100,0)</f>
        <v>0</v>
      </c>
      <c r="Z38" s="119">
        <f>SUM(Z39:Z41)</f>
        <v>0</v>
      </c>
    </row>
    <row r="39" spans="1:26" ht="13.5">
      <c r="A39" s="104" t="s">
        <v>84</v>
      </c>
      <c r="B39" s="102"/>
      <c r="C39" s="121"/>
      <c r="D39" s="12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>
        <v>90269</v>
      </c>
      <c r="P39" s="26">
        <v>48354</v>
      </c>
      <c r="Q39" s="26">
        <v>138623</v>
      </c>
      <c r="R39" s="26"/>
      <c r="S39" s="26"/>
      <c r="T39" s="26"/>
      <c r="U39" s="26"/>
      <c r="V39" s="26">
        <v>138623</v>
      </c>
      <c r="W39" s="26"/>
      <c r="X39" s="26">
        <v>138623</v>
      </c>
      <c r="Y39" s="106">
        <v>0</v>
      </c>
      <c r="Z39" s="121"/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v>334487</v>
      </c>
      <c r="P40" s="26">
        <v>260408</v>
      </c>
      <c r="Q40" s="26">
        <v>594895</v>
      </c>
      <c r="R40" s="26"/>
      <c r="S40" s="26"/>
      <c r="T40" s="26"/>
      <c r="U40" s="26"/>
      <c r="V40" s="26">
        <v>594895</v>
      </c>
      <c r="W40" s="26"/>
      <c r="X40" s="26">
        <v>594895</v>
      </c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0</v>
      </c>
      <c r="G42" s="66">
        <f t="shared" si="8"/>
        <v>0</v>
      </c>
      <c r="H42" s="66">
        <f t="shared" si="8"/>
        <v>0</v>
      </c>
      <c r="I42" s="66">
        <f t="shared" si="8"/>
        <v>0</v>
      </c>
      <c r="J42" s="66">
        <f t="shared" si="8"/>
        <v>0</v>
      </c>
      <c r="K42" s="66">
        <f t="shared" si="8"/>
        <v>0</v>
      </c>
      <c r="L42" s="66">
        <f t="shared" si="8"/>
        <v>0</v>
      </c>
      <c r="M42" s="66">
        <f t="shared" si="8"/>
        <v>0</v>
      </c>
      <c r="N42" s="66">
        <f t="shared" si="8"/>
        <v>0</v>
      </c>
      <c r="O42" s="66">
        <f t="shared" si="8"/>
        <v>723282</v>
      </c>
      <c r="P42" s="66">
        <f t="shared" si="8"/>
        <v>865908</v>
      </c>
      <c r="Q42" s="66">
        <f t="shared" si="8"/>
        <v>1589190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1589190</v>
      </c>
      <c r="W42" s="66">
        <f t="shared" si="8"/>
        <v>0</v>
      </c>
      <c r="X42" s="66">
        <f t="shared" si="8"/>
        <v>1589190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>
        <v>13851</v>
      </c>
      <c r="P43" s="26">
        <v>33550</v>
      </c>
      <c r="Q43" s="26">
        <v>47401</v>
      </c>
      <c r="R43" s="26"/>
      <c r="S43" s="26"/>
      <c r="T43" s="26"/>
      <c r="U43" s="26"/>
      <c r="V43" s="26">
        <v>47401</v>
      </c>
      <c r="W43" s="26"/>
      <c r="X43" s="26">
        <v>47401</v>
      </c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>
        <v>338530</v>
      </c>
      <c r="P44" s="26">
        <v>480091</v>
      </c>
      <c r="Q44" s="26">
        <v>818621</v>
      </c>
      <c r="R44" s="26"/>
      <c r="S44" s="26"/>
      <c r="T44" s="26"/>
      <c r="U44" s="26"/>
      <c r="V44" s="26">
        <v>818621</v>
      </c>
      <c r="W44" s="26"/>
      <c r="X44" s="26">
        <v>818621</v>
      </c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>
        <v>177512</v>
      </c>
      <c r="P45" s="125">
        <v>152672</v>
      </c>
      <c r="Q45" s="125">
        <v>330184</v>
      </c>
      <c r="R45" s="125"/>
      <c r="S45" s="125"/>
      <c r="T45" s="125"/>
      <c r="U45" s="125"/>
      <c r="V45" s="125">
        <v>330184</v>
      </c>
      <c r="W45" s="125"/>
      <c r="X45" s="125">
        <v>330184</v>
      </c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>
        <v>193389</v>
      </c>
      <c r="P46" s="26">
        <v>199595</v>
      </c>
      <c r="Q46" s="26">
        <v>392984</v>
      </c>
      <c r="R46" s="26"/>
      <c r="S46" s="26"/>
      <c r="T46" s="26"/>
      <c r="U46" s="26"/>
      <c r="V46" s="26">
        <v>392984</v>
      </c>
      <c r="W46" s="26"/>
      <c r="X46" s="26">
        <v>392984</v>
      </c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0</v>
      </c>
      <c r="D48" s="139">
        <f t="shared" si="9"/>
        <v>0</v>
      </c>
      <c r="E48" s="39">
        <f t="shared" si="9"/>
        <v>0</v>
      </c>
      <c r="F48" s="39">
        <f t="shared" si="9"/>
        <v>0</v>
      </c>
      <c r="G48" s="39">
        <f t="shared" si="9"/>
        <v>0</v>
      </c>
      <c r="H48" s="39">
        <f t="shared" si="9"/>
        <v>0</v>
      </c>
      <c r="I48" s="39">
        <f t="shared" si="9"/>
        <v>0</v>
      </c>
      <c r="J48" s="39">
        <f t="shared" si="9"/>
        <v>0</v>
      </c>
      <c r="K48" s="39">
        <f t="shared" si="9"/>
        <v>0</v>
      </c>
      <c r="L48" s="39">
        <f t="shared" si="9"/>
        <v>0</v>
      </c>
      <c r="M48" s="39">
        <f t="shared" si="9"/>
        <v>0</v>
      </c>
      <c r="N48" s="39">
        <f t="shared" si="9"/>
        <v>0</v>
      </c>
      <c r="O48" s="39">
        <f t="shared" si="9"/>
        <v>3430179</v>
      </c>
      <c r="P48" s="39">
        <f t="shared" si="9"/>
        <v>3266949</v>
      </c>
      <c r="Q48" s="39">
        <f t="shared" si="9"/>
        <v>6697128</v>
      </c>
      <c r="R48" s="39">
        <f t="shared" si="9"/>
        <v>0</v>
      </c>
      <c r="S48" s="39">
        <f t="shared" si="9"/>
        <v>0</v>
      </c>
      <c r="T48" s="39">
        <f t="shared" si="9"/>
        <v>0</v>
      </c>
      <c r="U48" s="39">
        <f t="shared" si="9"/>
        <v>0</v>
      </c>
      <c r="V48" s="39">
        <f t="shared" si="9"/>
        <v>6697128</v>
      </c>
      <c r="W48" s="39">
        <f t="shared" si="9"/>
        <v>0</v>
      </c>
      <c r="X48" s="39">
        <f t="shared" si="9"/>
        <v>6697128</v>
      </c>
      <c r="Y48" s="140">
        <f>+IF(W48&lt;&gt;0,+(X48/W48)*100,0)</f>
        <v>0</v>
      </c>
      <c r="Z48" s="138">
        <f>+Z28+Z32+Z38+Z42+Z47</f>
        <v>0</v>
      </c>
    </row>
    <row r="49" spans="1:26" ht="13.5">
      <c r="A49" s="114" t="s">
        <v>48</v>
      </c>
      <c r="B49" s="115"/>
      <c r="C49" s="141">
        <f aca="true" t="shared" si="10" ref="C49:X49">+C25-C48</f>
        <v>0</v>
      </c>
      <c r="D49" s="142">
        <f t="shared" si="10"/>
        <v>0</v>
      </c>
      <c r="E49" s="143">
        <f t="shared" si="10"/>
        <v>0</v>
      </c>
      <c r="F49" s="143">
        <f t="shared" si="10"/>
        <v>0</v>
      </c>
      <c r="G49" s="143">
        <f t="shared" si="10"/>
        <v>0</v>
      </c>
      <c r="H49" s="143">
        <f t="shared" si="10"/>
        <v>0</v>
      </c>
      <c r="I49" s="143">
        <f t="shared" si="10"/>
        <v>0</v>
      </c>
      <c r="J49" s="143">
        <f t="shared" si="10"/>
        <v>0</v>
      </c>
      <c r="K49" s="143">
        <f t="shared" si="10"/>
        <v>0</v>
      </c>
      <c r="L49" s="143">
        <f t="shared" si="10"/>
        <v>0</v>
      </c>
      <c r="M49" s="143">
        <f t="shared" si="10"/>
        <v>0</v>
      </c>
      <c r="N49" s="143">
        <f t="shared" si="10"/>
        <v>0</v>
      </c>
      <c r="O49" s="143">
        <f t="shared" si="10"/>
        <v>-1513105</v>
      </c>
      <c r="P49" s="143">
        <f t="shared" si="10"/>
        <v>-1656392</v>
      </c>
      <c r="Q49" s="143">
        <f t="shared" si="10"/>
        <v>-3169497</v>
      </c>
      <c r="R49" s="143">
        <f t="shared" si="10"/>
        <v>0</v>
      </c>
      <c r="S49" s="143">
        <f t="shared" si="10"/>
        <v>0</v>
      </c>
      <c r="T49" s="143">
        <f t="shared" si="10"/>
        <v>0</v>
      </c>
      <c r="U49" s="143">
        <f t="shared" si="10"/>
        <v>0</v>
      </c>
      <c r="V49" s="143">
        <f t="shared" si="10"/>
        <v>-3169497</v>
      </c>
      <c r="W49" s="143">
        <f>IF(E25=E48,0,W25-W48)</f>
        <v>0</v>
      </c>
      <c r="X49" s="143">
        <f t="shared" si="10"/>
        <v>-3169497</v>
      </c>
      <c r="Y49" s="144">
        <f>+IF(W49&lt;&gt;0,+(X49/W49)*100,0)</f>
        <v>0</v>
      </c>
      <c r="Z49" s="141">
        <f>+Z25-Z48</f>
        <v>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/>
      <c r="D5" s="122"/>
      <c r="E5" s="26"/>
      <c r="F5" s="26"/>
      <c r="G5" s="26"/>
      <c r="H5" s="26"/>
      <c r="I5" s="26">
        <v>0</v>
      </c>
      <c r="J5" s="26"/>
      <c r="K5" s="26"/>
      <c r="L5" s="26"/>
      <c r="M5" s="26">
        <v>0</v>
      </c>
      <c r="N5" s="26"/>
      <c r="O5" s="26">
        <v>87</v>
      </c>
      <c r="P5" s="26">
        <v>87</v>
      </c>
      <c r="Q5" s="26">
        <v>174</v>
      </c>
      <c r="R5" s="26"/>
      <c r="S5" s="26"/>
      <c r="T5" s="26"/>
      <c r="U5" s="26">
        <v>0</v>
      </c>
      <c r="V5" s="26">
        <v>174</v>
      </c>
      <c r="W5" s="26"/>
      <c r="X5" s="26">
        <v>174</v>
      </c>
      <c r="Y5" s="106">
        <v>0</v>
      </c>
      <c r="Z5" s="121"/>
    </row>
    <row r="6" spans="1:26" ht="13.5">
      <c r="A6" s="157" t="s">
        <v>101</v>
      </c>
      <c r="B6" s="158"/>
      <c r="C6" s="121"/>
      <c r="D6" s="122"/>
      <c r="E6" s="26"/>
      <c r="F6" s="26"/>
      <c r="G6" s="26"/>
      <c r="H6" s="26"/>
      <c r="I6" s="26">
        <v>0</v>
      </c>
      <c r="J6" s="26"/>
      <c r="K6" s="26"/>
      <c r="L6" s="26"/>
      <c r="M6" s="26">
        <v>0</v>
      </c>
      <c r="N6" s="26"/>
      <c r="O6" s="26"/>
      <c r="P6" s="26"/>
      <c r="Q6" s="26">
        <v>0</v>
      </c>
      <c r="R6" s="26"/>
      <c r="S6" s="26"/>
      <c r="T6" s="26"/>
      <c r="U6" s="26">
        <v>0</v>
      </c>
      <c r="V6" s="26">
        <v>0</v>
      </c>
      <c r="W6" s="26"/>
      <c r="X6" s="26">
        <v>0</v>
      </c>
      <c r="Y6" s="106">
        <v>0</v>
      </c>
      <c r="Z6" s="121"/>
    </row>
    <row r="7" spans="1:26" ht="13.5">
      <c r="A7" s="159" t="s">
        <v>102</v>
      </c>
      <c r="B7" s="158" t="s">
        <v>95</v>
      </c>
      <c r="C7" s="121"/>
      <c r="D7" s="122"/>
      <c r="E7" s="26"/>
      <c r="F7" s="26"/>
      <c r="G7" s="26"/>
      <c r="H7" s="26"/>
      <c r="I7" s="26">
        <v>0</v>
      </c>
      <c r="J7" s="26"/>
      <c r="K7" s="26"/>
      <c r="L7" s="26"/>
      <c r="M7" s="26">
        <v>0</v>
      </c>
      <c r="N7" s="26"/>
      <c r="O7" s="26">
        <v>105273</v>
      </c>
      <c r="P7" s="26">
        <v>152415</v>
      </c>
      <c r="Q7" s="26">
        <v>257688</v>
      </c>
      <c r="R7" s="26"/>
      <c r="S7" s="26"/>
      <c r="T7" s="26"/>
      <c r="U7" s="26">
        <v>0</v>
      </c>
      <c r="V7" s="26">
        <v>257688</v>
      </c>
      <c r="W7" s="26"/>
      <c r="X7" s="26">
        <v>257688</v>
      </c>
      <c r="Y7" s="106">
        <v>0</v>
      </c>
      <c r="Z7" s="121"/>
    </row>
    <row r="8" spans="1:26" ht="13.5">
      <c r="A8" s="159" t="s">
        <v>103</v>
      </c>
      <c r="B8" s="158" t="s">
        <v>95</v>
      </c>
      <c r="C8" s="121"/>
      <c r="D8" s="122"/>
      <c r="E8" s="26"/>
      <c r="F8" s="26"/>
      <c r="G8" s="26"/>
      <c r="H8" s="26"/>
      <c r="I8" s="26">
        <v>0</v>
      </c>
      <c r="J8" s="26"/>
      <c r="K8" s="26"/>
      <c r="L8" s="26"/>
      <c r="M8" s="26">
        <v>0</v>
      </c>
      <c r="N8" s="26"/>
      <c r="O8" s="26">
        <v>416344</v>
      </c>
      <c r="P8" s="26">
        <v>408718</v>
      </c>
      <c r="Q8" s="26">
        <v>825062</v>
      </c>
      <c r="R8" s="26"/>
      <c r="S8" s="26"/>
      <c r="T8" s="26"/>
      <c r="U8" s="26">
        <v>0</v>
      </c>
      <c r="V8" s="26">
        <v>825062</v>
      </c>
      <c r="W8" s="26"/>
      <c r="X8" s="26">
        <v>825062</v>
      </c>
      <c r="Y8" s="106">
        <v>0</v>
      </c>
      <c r="Z8" s="121"/>
    </row>
    <row r="9" spans="1:26" ht="13.5">
      <c r="A9" s="159" t="s">
        <v>104</v>
      </c>
      <c r="B9" s="158" t="s">
        <v>95</v>
      </c>
      <c r="C9" s="121"/>
      <c r="D9" s="122"/>
      <c r="E9" s="26"/>
      <c r="F9" s="26"/>
      <c r="G9" s="26"/>
      <c r="H9" s="26"/>
      <c r="I9" s="26">
        <v>0</v>
      </c>
      <c r="J9" s="26"/>
      <c r="K9" s="26"/>
      <c r="L9" s="26"/>
      <c r="M9" s="26">
        <v>0</v>
      </c>
      <c r="N9" s="26"/>
      <c r="O9" s="26">
        <v>372886</v>
      </c>
      <c r="P9" s="26">
        <v>360639</v>
      </c>
      <c r="Q9" s="26">
        <v>733525</v>
      </c>
      <c r="R9" s="26"/>
      <c r="S9" s="26"/>
      <c r="T9" s="26"/>
      <c r="U9" s="26">
        <v>0</v>
      </c>
      <c r="V9" s="26">
        <v>733525</v>
      </c>
      <c r="W9" s="26"/>
      <c r="X9" s="26">
        <v>733525</v>
      </c>
      <c r="Y9" s="106">
        <v>0</v>
      </c>
      <c r="Z9" s="121"/>
    </row>
    <row r="10" spans="1:26" ht="13.5">
      <c r="A10" s="159" t="s">
        <v>105</v>
      </c>
      <c r="B10" s="158" t="s">
        <v>95</v>
      </c>
      <c r="C10" s="121"/>
      <c r="D10" s="122"/>
      <c r="E10" s="20"/>
      <c r="F10" s="20"/>
      <c r="G10" s="20"/>
      <c r="H10" s="20"/>
      <c r="I10" s="20">
        <v>0</v>
      </c>
      <c r="J10" s="20"/>
      <c r="K10" s="20"/>
      <c r="L10" s="20"/>
      <c r="M10" s="20">
        <v>0</v>
      </c>
      <c r="N10" s="20"/>
      <c r="O10" s="20">
        <v>202436</v>
      </c>
      <c r="P10" s="20">
        <v>203310</v>
      </c>
      <c r="Q10" s="20">
        <v>405746</v>
      </c>
      <c r="R10" s="20"/>
      <c r="S10" s="20"/>
      <c r="T10" s="20"/>
      <c r="U10" s="20">
        <v>0</v>
      </c>
      <c r="V10" s="20">
        <v>405746</v>
      </c>
      <c r="W10" s="20"/>
      <c r="X10" s="20">
        <v>405746</v>
      </c>
      <c r="Y10" s="160">
        <v>0</v>
      </c>
      <c r="Z10" s="96"/>
    </row>
    <row r="11" spans="1:26" ht="13.5">
      <c r="A11" s="159" t="s">
        <v>106</v>
      </c>
      <c r="B11" s="161"/>
      <c r="C11" s="121"/>
      <c r="D11" s="122"/>
      <c r="E11" s="26"/>
      <c r="F11" s="26"/>
      <c r="G11" s="26"/>
      <c r="H11" s="26"/>
      <c r="I11" s="26">
        <v>0</v>
      </c>
      <c r="J11" s="26"/>
      <c r="K11" s="26"/>
      <c r="L11" s="26"/>
      <c r="M11" s="26">
        <v>0</v>
      </c>
      <c r="N11" s="26"/>
      <c r="O11" s="26"/>
      <c r="P11" s="26"/>
      <c r="Q11" s="26">
        <v>0</v>
      </c>
      <c r="R11" s="26"/>
      <c r="S11" s="26"/>
      <c r="T11" s="26"/>
      <c r="U11" s="26">
        <v>0</v>
      </c>
      <c r="V11" s="26">
        <v>0</v>
      </c>
      <c r="W11" s="26"/>
      <c r="X11" s="26">
        <v>0</v>
      </c>
      <c r="Y11" s="106">
        <v>0</v>
      </c>
      <c r="Z11" s="121"/>
    </row>
    <row r="12" spans="1:26" ht="13.5">
      <c r="A12" s="159" t="s">
        <v>107</v>
      </c>
      <c r="B12" s="161"/>
      <c r="C12" s="121"/>
      <c r="D12" s="122"/>
      <c r="E12" s="26"/>
      <c r="F12" s="26"/>
      <c r="G12" s="26"/>
      <c r="H12" s="26"/>
      <c r="I12" s="26">
        <v>0</v>
      </c>
      <c r="J12" s="26"/>
      <c r="K12" s="26"/>
      <c r="L12" s="26"/>
      <c r="M12" s="26">
        <v>0</v>
      </c>
      <c r="N12" s="26"/>
      <c r="O12" s="26">
        <v>27209</v>
      </c>
      <c r="P12" s="26">
        <v>24412</v>
      </c>
      <c r="Q12" s="26">
        <v>51621</v>
      </c>
      <c r="R12" s="26"/>
      <c r="S12" s="26"/>
      <c r="T12" s="26"/>
      <c r="U12" s="26">
        <v>0</v>
      </c>
      <c r="V12" s="26">
        <v>51621</v>
      </c>
      <c r="W12" s="26"/>
      <c r="X12" s="26">
        <v>51621</v>
      </c>
      <c r="Y12" s="106">
        <v>0</v>
      </c>
      <c r="Z12" s="121"/>
    </row>
    <row r="13" spans="1:26" ht="13.5">
      <c r="A13" s="157" t="s">
        <v>108</v>
      </c>
      <c r="B13" s="161"/>
      <c r="C13" s="121"/>
      <c r="D13" s="122"/>
      <c r="E13" s="26"/>
      <c r="F13" s="26"/>
      <c r="G13" s="26"/>
      <c r="H13" s="26"/>
      <c r="I13" s="26">
        <v>0</v>
      </c>
      <c r="J13" s="26"/>
      <c r="K13" s="26"/>
      <c r="L13" s="26"/>
      <c r="M13" s="26">
        <v>0</v>
      </c>
      <c r="N13" s="26"/>
      <c r="O13" s="26">
        <v>111795</v>
      </c>
      <c r="P13" s="26">
        <v>39582</v>
      </c>
      <c r="Q13" s="26">
        <v>151377</v>
      </c>
      <c r="R13" s="26"/>
      <c r="S13" s="26"/>
      <c r="T13" s="26"/>
      <c r="U13" s="26">
        <v>0</v>
      </c>
      <c r="V13" s="26">
        <v>151377</v>
      </c>
      <c r="W13" s="26"/>
      <c r="X13" s="26">
        <v>151377</v>
      </c>
      <c r="Y13" s="106">
        <v>0</v>
      </c>
      <c r="Z13" s="121"/>
    </row>
    <row r="14" spans="1:26" ht="13.5">
      <c r="A14" s="157" t="s">
        <v>109</v>
      </c>
      <c r="B14" s="161"/>
      <c r="C14" s="121"/>
      <c r="D14" s="122"/>
      <c r="E14" s="26"/>
      <c r="F14" s="26"/>
      <c r="G14" s="26"/>
      <c r="H14" s="26"/>
      <c r="I14" s="26">
        <v>0</v>
      </c>
      <c r="J14" s="26"/>
      <c r="K14" s="26"/>
      <c r="L14" s="26"/>
      <c r="M14" s="26">
        <v>0</v>
      </c>
      <c r="N14" s="26"/>
      <c r="O14" s="26"/>
      <c r="P14" s="26"/>
      <c r="Q14" s="26">
        <v>0</v>
      </c>
      <c r="R14" s="26"/>
      <c r="S14" s="26"/>
      <c r="T14" s="26"/>
      <c r="U14" s="26">
        <v>0</v>
      </c>
      <c r="V14" s="26">
        <v>0</v>
      </c>
      <c r="W14" s="26"/>
      <c r="X14" s="26">
        <v>0</v>
      </c>
      <c r="Y14" s="106">
        <v>0</v>
      </c>
      <c r="Z14" s="121"/>
    </row>
    <row r="15" spans="1:26" ht="13.5">
      <c r="A15" s="157" t="s">
        <v>110</v>
      </c>
      <c r="B15" s="161"/>
      <c r="C15" s="121"/>
      <c r="D15" s="122"/>
      <c r="E15" s="26"/>
      <c r="F15" s="26"/>
      <c r="G15" s="26"/>
      <c r="H15" s="26"/>
      <c r="I15" s="26">
        <v>0</v>
      </c>
      <c r="J15" s="26"/>
      <c r="K15" s="26"/>
      <c r="L15" s="26"/>
      <c r="M15" s="26">
        <v>0</v>
      </c>
      <c r="N15" s="26"/>
      <c r="O15" s="26"/>
      <c r="P15" s="26"/>
      <c r="Q15" s="26">
        <v>0</v>
      </c>
      <c r="R15" s="26"/>
      <c r="S15" s="26"/>
      <c r="T15" s="26"/>
      <c r="U15" s="26">
        <v>0</v>
      </c>
      <c r="V15" s="26">
        <v>0</v>
      </c>
      <c r="W15" s="26"/>
      <c r="X15" s="26">
        <v>0</v>
      </c>
      <c r="Y15" s="106">
        <v>0</v>
      </c>
      <c r="Z15" s="121"/>
    </row>
    <row r="16" spans="1:26" ht="13.5">
      <c r="A16" s="157" t="s">
        <v>111</v>
      </c>
      <c r="B16" s="161"/>
      <c r="C16" s="121"/>
      <c r="D16" s="122"/>
      <c r="E16" s="26"/>
      <c r="F16" s="26"/>
      <c r="G16" s="26"/>
      <c r="H16" s="26"/>
      <c r="I16" s="26">
        <v>0</v>
      </c>
      <c r="J16" s="26"/>
      <c r="K16" s="26"/>
      <c r="L16" s="26"/>
      <c r="M16" s="26">
        <v>0</v>
      </c>
      <c r="N16" s="26"/>
      <c r="O16" s="26">
        <v>20067</v>
      </c>
      <c r="P16" s="26">
        <v>11645</v>
      </c>
      <c r="Q16" s="26">
        <v>31712</v>
      </c>
      <c r="R16" s="26"/>
      <c r="S16" s="26"/>
      <c r="T16" s="26"/>
      <c r="U16" s="26">
        <v>0</v>
      </c>
      <c r="V16" s="26">
        <v>31712</v>
      </c>
      <c r="W16" s="26"/>
      <c r="X16" s="26">
        <v>31712</v>
      </c>
      <c r="Y16" s="106">
        <v>0</v>
      </c>
      <c r="Z16" s="121"/>
    </row>
    <row r="17" spans="1:26" ht="13.5">
      <c r="A17" s="157" t="s">
        <v>112</v>
      </c>
      <c r="B17" s="161"/>
      <c r="C17" s="121"/>
      <c r="D17" s="122"/>
      <c r="E17" s="26"/>
      <c r="F17" s="26"/>
      <c r="G17" s="26"/>
      <c r="H17" s="26"/>
      <c r="I17" s="26">
        <v>0</v>
      </c>
      <c r="J17" s="26"/>
      <c r="K17" s="26"/>
      <c r="L17" s="26"/>
      <c r="M17" s="26">
        <v>0</v>
      </c>
      <c r="N17" s="26"/>
      <c r="O17" s="26">
        <v>356105</v>
      </c>
      <c r="P17" s="26">
        <v>263330</v>
      </c>
      <c r="Q17" s="26">
        <v>619435</v>
      </c>
      <c r="R17" s="26"/>
      <c r="S17" s="26"/>
      <c r="T17" s="26"/>
      <c r="U17" s="26">
        <v>0</v>
      </c>
      <c r="V17" s="26">
        <v>619435</v>
      </c>
      <c r="W17" s="26"/>
      <c r="X17" s="26">
        <v>619435</v>
      </c>
      <c r="Y17" s="106">
        <v>0</v>
      </c>
      <c r="Z17" s="121"/>
    </row>
    <row r="18" spans="1:26" ht="13.5">
      <c r="A18" s="159" t="s">
        <v>113</v>
      </c>
      <c r="B18" s="158"/>
      <c r="C18" s="121"/>
      <c r="D18" s="122"/>
      <c r="E18" s="26"/>
      <c r="F18" s="26"/>
      <c r="G18" s="26"/>
      <c r="H18" s="26"/>
      <c r="I18" s="26">
        <v>0</v>
      </c>
      <c r="J18" s="26"/>
      <c r="K18" s="26"/>
      <c r="L18" s="26"/>
      <c r="M18" s="26">
        <v>0</v>
      </c>
      <c r="N18" s="26"/>
      <c r="O18" s="26"/>
      <c r="P18" s="26"/>
      <c r="Q18" s="26">
        <v>0</v>
      </c>
      <c r="R18" s="26"/>
      <c r="S18" s="26"/>
      <c r="T18" s="26"/>
      <c r="U18" s="26">
        <v>0</v>
      </c>
      <c r="V18" s="26">
        <v>0</v>
      </c>
      <c r="W18" s="26"/>
      <c r="X18" s="26">
        <v>0</v>
      </c>
      <c r="Y18" s="106">
        <v>0</v>
      </c>
      <c r="Z18" s="121"/>
    </row>
    <row r="19" spans="1:26" ht="13.5">
      <c r="A19" s="157" t="s">
        <v>33</v>
      </c>
      <c r="B19" s="161"/>
      <c r="C19" s="121"/>
      <c r="D19" s="122"/>
      <c r="E19" s="26"/>
      <c r="F19" s="26"/>
      <c r="G19" s="26"/>
      <c r="H19" s="26"/>
      <c r="I19" s="26">
        <v>0</v>
      </c>
      <c r="J19" s="26"/>
      <c r="K19" s="26"/>
      <c r="L19" s="26"/>
      <c r="M19" s="26">
        <v>0</v>
      </c>
      <c r="N19" s="26"/>
      <c r="O19" s="26">
        <v>274856</v>
      </c>
      <c r="P19" s="26">
        <v>134333</v>
      </c>
      <c r="Q19" s="26">
        <v>409189</v>
      </c>
      <c r="R19" s="26"/>
      <c r="S19" s="26"/>
      <c r="T19" s="26"/>
      <c r="U19" s="26">
        <v>0</v>
      </c>
      <c r="V19" s="26">
        <v>409189</v>
      </c>
      <c r="W19" s="26"/>
      <c r="X19" s="26">
        <v>409189</v>
      </c>
      <c r="Y19" s="106">
        <v>0</v>
      </c>
      <c r="Z19" s="121"/>
    </row>
    <row r="20" spans="1:26" ht="13.5">
      <c r="A20" s="157" t="s">
        <v>34</v>
      </c>
      <c r="B20" s="161" t="s">
        <v>95</v>
      </c>
      <c r="C20" s="121"/>
      <c r="D20" s="122"/>
      <c r="E20" s="20"/>
      <c r="F20" s="20"/>
      <c r="G20" s="20"/>
      <c r="H20" s="20"/>
      <c r="I20" s="20">
        <v>0</v>
      </c>
      <c r="J20" s="20"/>
      <c r="K20" s="20"/>
      <c r="L20" s="20"/>
      <c r="M20" s="20">
        <v>0</v>
      </c>
      <c r="N20" s="20"/>
      <c r="O20" s="20">
        <v>30016</v>
      </c>
      <c r="P20" s="20">
        <v>12086</v>
      </c>
      <c r="Q20" s="20">
        <v>42102</v>
      </c>
      <c r="R20" s="20"/>
      <c r="S20" s="20"/>
      <c r="T20" s="20"/>
      <c r="U20" s="20">
        <v>0</v>
      </c>
      <c r="V20" s="20">
        <v>42102</v>
      </c>
      <c r="W20" s="20"/>
      <c r="X20" s="20">
        <v>42102</v>
      </c>
      <c r="Y20" s="160">
        <v>0</v>
      </c>
      <c r="Z20" s="96"/>
    </row>
    <row r="21" spans="1:26" ht="13.5">
      <c r="A21" s="157" t="s">
        <v>114</v>
      </c>
      <c r="B21" s="161"/>
      <c r="C21" s="121"/>
      <c r="D21" s="122"/>
      <c r="E21" s="26"/>
      <c r="F21" s="26"/>
      <c r="G21" s="26"/>
      <c r="H21" s="48"/>
      <c r="I21" s="26">
        <v>0</v>
      </c>
      <c r="J21" s="26"/>
      <c r="K21" s="26"/>
      <c r="L21" s="26"/>
      <c r="M21" s="26">
        <v>0</v>
      </c>
      <c r="N21" s="26"/>
      <c r="O21" s="48"/>
      <c r="P21" s="26"/>
      <c r="Q21" s="26">
        <v>0</v>
      </c>
      <c r="R21" s="26"/>
      <c r="S21" s="26"/>
      <c r="T21" s="26"/>
      <c r="U21" s="26">
        <v>0</v>
      </c>
      <c r="V21" s="48">
        <v>0</v>
      </c>
      <c r="W21" s="26"/>
      <c r="X21" s="26">
        <v>0</v>
      </c>
      <c r="Y21" s="106">
        <v>0</v>
      </c>
      <c r="Z21" s="121"/>
    </row>
    <row r="22" spans="1:26" ht="24.75" customHeight="1">
      <c r="A22" s="162" t="s">
        <v>35</v>
      </c>
      <c r="B22" s="163"/>
      <c r="C22" s="164">
        <f aca="true" t="shared" si="0" ref="C22:X22">SUM(C5:C21)</f>
        <v>0</v>
      </c>
      <c r="D22" s="165">
        <f t="shared" si="0"/>
        <v>0</v>
      </c>
      <c r="E22" s="166">
        <f t="shared" si="0"/>
        <v>0</v>
      </c>
      <c r="F22" s="166">
        <f t="shared" si="0"/>
        <v>0</v>
      </c>
      <c r="G22" s="166">
        <f t="shared" si="0"/>
        <v>0</v>
      </c>
      <c r="H22" s="166">
        <f t="shared" si="0"/>
        <v>0</v>
      </c>
      <c r="I22" s="166">
        <f t="shared" si="0"/>
        <v>0</v>
      </c>
      <c r="J22" s="166">
        <f t="shared" si="0"/>
        <v>0</v>
      </c>
      <c r="K22" s="166">
        <f t="shared" si="0"/>
        <v>0</v>
      </c>
      <c r="L22" s="166">
        <f t="shared" si="0"/>
        <v>0</v>
      </c>
      <c r="M22" s="166">
        <f t="shared" si="0"/>
        <v>0</v>
      </c>
      <c r="N22" s="166">
        <f t="shared" si="0"/>
        <v>0</v>
      </c>
      <c r="O22" s="166">
        <f t="shared" si="0"/>
        <v>1917074</v>
      </c>
      <c r="P22" s="166">
        <f t="shared" si="0"/>
        <v>1610557</v>
      </c>
      <c r="Q22" s="166">
        <f t="shared" si="0"/>
        <v>3527631</v>
      </c>
      <c r="R22" s="166">
        <f t="shared" si="0"/>
        <v>0</v>
      </c>
      <c r="S22" s="166">
        <f t="shared" si="0"/>
        <v>0</v>
      </c>
      <c r="T22" s="166">
        <f t="shared" si="0"/>
        <v>0</v>
      </c>
      <c r="U22" s="166">
        <f t="shared" si="0"/>
        <v>0</v>
      </c>
      <c r="V22" s="166">
        <f t="shared" si="0"/>
        <v>3527631</v>
      </c>
      <c r="W22" s="166">
        <f t="shared" si="0"/>
        <v>0</v>
      </c>
      <c r="X22" s="166">
        <f t="shared" si="0"/>
        <v>3527631</v>
      </c>
      <c r="Y22" s="167">
        <f>+IF(W22&lt;&gt;0,+(X22/W22)*100,0)</f>
        <v>0</v>
      </c>
      <c r="Z22" s="164">
        <f>SUM(Z5:Z21)</f>
        <v>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/>
      <c r="D25" s="122"/>
      <c r="E25" s="26"/>
      <c r="F25" s="26"/>
      <c r="G25" s="26"/>
      <c r="H25" s="26"/>
      <c r="I25" s="26">
        <v>0</v>
      </c>
      <c r="J25" s="26"/>
      <c r="K25" s="26"/>
      <c r="L25" s="26"/>
      <c r="M25" s="26">
        <v>0</v>
      </c>
      <c r="N25" s="26"/>
      <c r="O25" s="26">
        <v>2828241</v>
      </c>
      <c r="P25" s="26">
        <v>2462622</v>
      </c>
      <c r="Q25" s="26">
        <v>5290863</v>
      </c>
      <c r="R25" s="26"/>
      <c r="S25" s="26"/>
      <c r="T25" s="26"/>
      <c r="U25" s="26">
        <v>0</v>
      </c>
      <c r="V25" s="26">
        <v>5290863</v>
      </c>
      <c r="W25" s="26"/>
      <c r="X25" s="26">
        <v>5290863</v>
      </c>
      <c r="Y25" s="106">
        <v>0</v>
      </c>
      <c r="Z25" s="121"/>
    </row>
    <row r="26" spans="1:26" ht="13.5">
      <c r="A26" s="159" t="s">
        <v>37</v>
      </c>
      <c r="B26" s="158"/>
      <c r="C26" s="121"/>
      <c r="D26" s="122"/>
      <c r="E26" s="26"/>
      <c r="F26" s="26"/>
      <c r="G26" s="26"/>
      <c r="H26" s="26"/>
      <c r="I26" s="26">
        <v>0</v>
      </c>
      <c r="J26" s="26"/>
      <c r="K26" s="26"/>
      <c r="L26" s="26"/>
      <c r="M26" s="26">
        <v>0</v>
      </c>
      <c r="N26" s="26"/>
      <c r="O26" s="26">
        <v>311236</v>
      </c>
      <c r="P26" s="26">
        <v>316497</v>
      </c>
      <c r="Q26" s="26">
        <v>627733</v>
      </c>
      <c r="R26" s="26"/>
      <c r="S26" s="26"/>
      <c r="T26" s="26"/>
      <c r="U26" s="26">
        <v>0</v>
      </c>
      <c r="V26" s="26">
        <v>627733</v>
      </c>
      <c r="W26" s="26"/>
      <c r="X26" s="26">
        <v>627733</v>
      </c>
      <c r="Y26" s="106">
        <v>0</v>
      </c>
      <c r="Z26" s="121"/>
    </row>
    <row r="27" spans="1:26" ht="13.5">
      <c r="A27" s="159" t="s">
        <v>117</v>
      </c>
      <c r="B27" s="158" t="s">
        <v>98</v>
      </c>
      <c r="C27" s="121"/>
      <c r="D27" s="122"/>
      <c r="E27" s="26"/>
      <c r="F27" s="26"/>
      <c r="G27" s="26"/>
      <c r="H27" s="26"/>
      <c r="I27" s="26">
        <v>0</v>
      </c>
      <c r="J27" s="26"/>
      <c r="K27" s="26"/>
      <c r="L27" s="26"/>
      <c r="M27" s="26">
        <v>0</v>
      </c>
      <c r="N27" s="26"/>
      <c r="O27" s="26"/>
      <c r="P27" s="26">
        <v>3241</v>
      </c>
      <c r="Q27" s="26">
        <v>3241</v>
      </c>
      <c r="R27" s="26"/>
      <c r="S27" s="26"/>
      <c r="T27" s="26"/>
      <c r="U27" s="26">
        <v>0</v>
      </c>
      <c r="V27" s="26">
        <v>3241</v>
      </c>
      <c r="W27" s="26"/>
      <c r="X27" s="26">
        <v>3241</v>
      </c>
      <c r="Y27" s="106">
        <v>0</v>
      </c>
      <c r="Z27" s="121"/>
    </row>
    <row r="28" spans="1:26" ht="13.5">
      <c r="A28" s="159" t="s">
        <v>38</v>
      </c>
      <c r="B28" s="158" t="s">
        <v>95</v>
      </c>
      <c r="C28" s="121"/>
      <c r="D28" s="122"/>
      <c r="E28" s="26"/>
      <c r="F28" s="26"/>
      <c r="G28" s="26"/>
      <c r="H28" s="26"/>
      <c r="I28" s="26">
        <v>0</v>
      </c>
      <c r="J28" s="26"/>
      <c r="K28" s="26"/>
      <c r="L28" s="26"/>
      <c r="M28" s="26">
        <v>0</v>
      </c>
      <c r="N28" s="26"/>
      <c r="O28" s="26"/>
      <c r="P28" s="26"/>
      <c r="Q28" s="26">
        <v>0</v>
      </c>
      <c r="R28" s="26"/>
      <c r="S28" s="26"/>
      <c r="T28" s="26"/>
      <c r="U28" s="26">
        <v>0</v>
      </c>
      <c r="V28" s="26">
        <v>0</v>
      </c>
      <c r="W28" s="26"/>
      <c r="X28" s="26">
        <v>0</v>
      </c>
      <c r="Y28" s="106">
        <v>0</v>
      </c>
      <c r="Z28" s="121"/>
    </row>
    <row r="29" spans="1:26" ht="13.5">
      <c r="A29" s="159" t="s">
        <v>39</v>
      </c>
      <c r="B29" s="158"/>
      <c r="C29" s="121"/>
      <c r="D29" s="122"/>
      <c r="E29" s="26"/>
      <c r="F29" s="26"/>
      <c r="G29" s="26"/>
      <c r="H29" s="26"/>
      <c r="I29" s="26">
        <v>0</v>
      </c>
      <c r="J29" s="26"/>
      <c r="K29" s="26"/>
      <c r="L29" s="26"/>
      <c r="M29" s="26">
        <v>0</v>
      </c>
      <c r="N29" s="26"/>
      <c r="O29" s="26"/>
      <c r="P29" s="26"/>
      <c r="Q29" s="26">
        <v>0</v>
      </c>
      <c r="R29" s="26"/>
      <c r="S29" s="26"/>
      <c r="T29" s="26"/>
      <c r="U29" s="26">
        <v>0</v>
      </c>
      <c r="V29" s="26">
        <v>0</v>
      </c>
      <c r="W29" s="26"/>
      <c r="X29" s="26">
        <v>0</v>
      </c>
      <c r="Y29" s="106">
        <v>0</v>
      </c>
      <c r="Z29" s="121"/>
    </row>
    <row r="30" spans="1:26" ht="13.5">
      <c r="A30" s="159" t="s">
        <v>118</v>
      </c>
      <c r="B30" s="158" t="s">
        <v>95</v>
      </c>
      <c r="C30" s="121"/>
      <c r="D30" s="122"/>
      <c r="E30" s="26"/>
      <c r="F30" s="26"/>
      <c r="G30" s="26"/>
      <c r="H30" s="26"/>
      <c r="I30" s="26">
        <v>0</v>
      </c>
      <c r="J30" s="26"/>
      <c r="K30" s="26"/>
      <c r="L30" s="26"/>
      <c r="M30" s="26">
        <v>0</v>
      </c>
      <c r="N30" s="26"/>
      <c r="O30" s="26"/>
      <c r="P30" s="26"/>
      <c r="Q30" s="26">
        <v>0</v>
      </c>
      <c r="R30" s="26"/>
      <c r="S30" s="26"/>
      <c r="T30" s="26"/>
      <c r="U30" s="26">
        <v>0</v>
      </c>
      <c r="V30" s="26">
        <v>0</v>
      </c>
      <c r="W30" s="26"/>
      <c r="X30" s="26">
        <v>0</v>
      </c>
      <c r="Y30" s="106">
        <v>0</v>
      </c>
      <c r="Z30" s="121"/>
    </row>
    <row r="31" spans="1:26" ht="13.5">
      <c r="A31" s="159" t="s">
        <v>119</v>
      </c>
      <c r="B31" s="158" t="s">
        <v>120</v>
      </c>
      <c r="C31" s="121"/>
      <c r="D31" s="122"/>
      <c r="E31" s="26"/>
      <c r="F31" s="26"/>
      <c r="G31" s="26"/>
      <c r="H31" s="26"/>
      <c r="I31" s="26">
        <v>0</v>
      </c>
      <c r="J31" s="26"/>
      <c r="K31" s="26"/>
      <c r="L31" s="26"/>
      <c r="M31" s="26">
        <v>0</v>
      </c>
      <c r="N31" s="26"/>
      <c r="O31" s="26"/>
      <c r="P31" s="26"/>
      <c r="Q31" s="26">
        <v>0</v>
      </c>
      <c r="R31" s="26"/>
      <c r="S31" s="26"/>
      <c r="T31" s="26"/>
      <c r="U31" s="26">
        <v>0</v>
      </c>
      <c r="V31" s="26">
        <v>0</v>
      </c>
      <c r="W31" s="26"/>
      <c r="X31" s="26">
        <v>0</v>
      </c>
      <c r="Y31" s="106">
        <v>0</v>
      </c>
      <c r="Z31" s="121"/>
    </row>
    <row r="32" spans="1:26" ht="13.5">
      <c r="A32" s="159" t="s">
        <v>121</v>
      </c>
      <c r="B32" s="158"/>
      <c r="C32" s="121"/>
      <c r="D32" s="122"/>
      <c r="E32" s="26"/>
      <c r="F32" s="26"/>
      <c r="G32" s="26"/>
      <c r="H32" s="26"/>
      <c r="I32" s="26">
        <v>0</v>
      </c>
      <c r="J32" s="26"/>
      <c r="K32" s="26"/>
      <c r="L32" s="26"/>
      <c r="M32" s="26">
        <v>0</v>
      </c>
      <c r="N32" s="26"/>
      <c r="O32" s="26"/>
      <c r="P32" s="26">
        <v>42126</v>
      </c>
      <c r="Q32" s="26">
        <v>42126</v>
      </c>
      <c r="R32" s="26"/>
      <c r="S32" s="26"/>
      <c r="T32" s="26"/>
      <c r="U32" s="26">
        <v>0</v>
      </c>
      <c r="V32" s="26">
        <v>42126</v>
      </c>
      <c r="W32" s="26"/>
      <c r="X32" s="26">
        <v>42126</v>
      </c>
      <c r="Y32" s="106">
        <v>0</v>
      </c>
      <c r="Z32" s="121"/>
    </row>
    <row r="33" spans="1:26" ht="13.5">
      <c r="A33" s="159" t="s">
        <v>41</v>
      </c>
      <c r="B33" s="158"/>
      <c r="C33" s="121"/>
      <c r="D33" s="122"/>
      <c r="E33" s="26"/>
      <c r="F33" s="26"/>
      <c r="G33" s="26"/>
      <c r="H33" s="26"/>
      <c r="I33" s="26">
        <v>0</v>
      </c>
      <c r="J33" s="26"/>
      <c r="K33" s="26"/>
      <c r="L33" s="26"/>
      <c r="M33" s="26">
        <v>0</v>
      </c>
      <c r="N33" s="26"/>
      <c r="O33" s="26">
        <v>28058</v>
      </c>
      <c r="P33" s="26">
        <v>27797</v>
      </c>
      <c r="Q33" s="26">
        <v>55855</v>
      </c>
      <c r="R33" s="26"/>
      <c r="S33" s="26"/>
      <c r="T33" s="26"/>
      <c r="U33" s="26">
        <v>0</v>
      </c>
      <c r="V33" s="26">
        <v>55855</v>
      </c>
      <c r="W33" s="26"/>
      <c r="X33" s="26">
        <v>55855</v>
      </c>
      <c r="Y33" s="106">
        <v>0</v>
      </c>
      <c r="Z33" s="121"/>
    </row>
    <row r="34" spans="1:26" ht="13.5">
      <c r="A34" s="159" t="s">
        <v>42</v>
      </c>
      <c r="B34" s="158" t="s">
        <v>122</v>
      </c>
      <c r="C34" s="121"/>
      <c r="D34" s="122"/>
      <c r="E34" s="26"/>
      <c r="F34" s="26"/>
      <c r="G34" s="26"/>
      <c r="H34" s="26"/>
      <c r="I34" s="26">
        <v>0</v>
      </c>
      <c r="J34" s="26"/>
      <c r="K34" s="26"/>
      <c r="L34" s="26"/>
      <c r="M34" s="26">
        <v>0</v>
      </c>
      <c r="N34" s="26"/>
      <c r="O34" s="26">
        <v>262644</v>
      </c>
      <c r="P34" s="26">
        <v>414666</v>
      </c>
      <c r="Q34" s="26">
        <v>677310</v>
      </c>
      <c r="R34" s="26"/>
      <c r="S34" s="26"/>
      <c r="T34" s="26"/>
      <c r="U34" s="26">
        <v>0</v>
      </c>
      <c r="V34" s="26">
        <v>677310</v>
      </c>
      <c r="W34" s="26"/>
      <c r="X34" s="26">
        <v>677310</v>
      </c>
      <c r="Y34" s="106">
        <v>0</v>
      </c>
      <c r="Z34" s="121"/>
    </row>
    <row r="35" spans="1:26" ht="13.5">
      <c r="A35" s="157" t="s">
        <v>123</v>
      </c>
      <c r="B35" s="161"/>
      <c r="C35" s="121"/>
      <c r="D35" s="122"/>
      <c r="E35" s="26"/>
      <c r="F35" s="26"/>
      <c r="G35" s="26"/>
      <c r="H35" s="26"/>
      <c r="I35" s="26">
        <v>0</v>
      </c>
      <c r="J35" s="26"/>
      <c r="K35" s="26"/>
      <c r="L35" s="26"/>
      <c r="M35" s="26">
        <v>0</v>
      </c>
      <c r="N35" s="26"/>
      <c r="O35" s="26"/>
      <c r="P35" s="26"/>
      <c r="Q35" s="26">
        <v>0</v>
      </c>
      <c r="R35" s="26"/>
      <c r="S35" s="26"/>
      <c r="T35" s="26"/>
      <c r="U35" s="26">
        <v>0</v>
      </c>
      <c r="V35" s="26">
        <v>0</v>
      </c>
      <c r="W35" s="26"/>
      <c r="X35" s="26">
        <v>0</v>
      </c>
      <c r="Y35" s="106">
        <v>0</v>
      </c>
      <c r="Z35" s="121"/>
    </row>
    <row r="36" spans="1:26" ht="12.75">
      <c r="A36" s="169" t="s">
        <v>43</v>
      </c>
      <c r="B36" s="163"/>
      <c r="C36" s="164">
        <f aca="true" t="shared" si="1" ref="C36:X36">SUM(C25:C35)</f>
        <v>0</v>
      </c>
      <c r="D36" s="165">
        <f t="shared" si="1"/>
        <v>0</v>
      </c>
      <c r="E36" s="166">
        <f t="shared" si="1"/>
        <v>0</v>
      </c>
      <c r="F36" s="166">
        <f t="shared" si="1"/>
        <v>0</v>
      </c>
      <c r="G36" s="166">
        <f t="shared" si="1"/>
        <v>0</v>
      </c>
      <c r="H36" s="166">
        <f t="shared" si="1"/>
        <v>0</v>
      </c>
      <c r="I36" s="166">
        <f t="shared" si="1"/>
        <v>0</v>
      </c>
      <c r="J36" s="166">
        <f t="shared" si="1"/>
        <v>0</v>
      </c>
      <c r="K36" s="166">
        <f t="shared" si="1"/>
        <v>0</v>
      </c>
      <c r="L36" s="166">
        <f t="shared" si="1"/>
        <v>0</v>
      </c>
      <c r="M36" s="166">
        <f t="shared" si="1"/>
        <v>0</v>
      </c>
      <c r="N36" s="166">
        <f t="shared" si="1"/>
        <v>0</v>
      </c>
      <c r="O36" s="166">
        <f t="shared" si="1"/>
        <v>3430179</v>
      </c>
      <c r="P36" s="166">
        <f t="shared" si="1"/>
        <v>3266949</v>
      </c>
      <c r="Q36" s="166">
        <f t="shared" si="1"/>
        <v>6697128</v>
      </c>
      <c r="R36" s="166">
        <f t="shared" si="1"/>
        <v>0</v>
      </c>
      <c r="S36" s="166">
        <f t="shared" si="1"/>
        <v>0</v>
      </c>
      <c r="T36" s="166">
        <f t="shared" si="1"/>
        <v>0</v>
      </c>
      <c r="U36" s="166">
        <f t="shared" si="1"/>
        <v>0</v>
      </c>
      <c r="V36" s="166">
        <f t="shared" si="1"/>
        <v>6697128</v>
      </c>
      <c r="W36" s="166">
        <f t="shared" si="1"/>
        <v>0</v>
      </c>
      <c r="X36" s="166">
        <f t="shared" si="1"/>
        <v>6697128</v>
      </c>
      <c r="Y36" s="167">
        <f>+IF(W36&lt;&gt;0,+(X36/W36)*100,0)</f>
        <v>0</v>
      </c>
      <c r="Z36" s="164">
        <f>SUM(Z25:Z35)</f>
        <v>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0</v>
      </c>
      <c r="D38" s="176">
        <f t="shared" si="2"/>
        <v>0</v>
      </c>
      <c r="E38" s="72">
        <f t="shared" si="2"/>
        <v>0</v>
      </c>
      <c r="F38" s="72">
        <f t="shared" si="2"/>
        <v>0</v>
      </c>
      <c r="G38" s="72">
        <f t="shared" si="2"/>
        <v>0</v>
      </c>
      <c r="H38" s="72">
        <f t="shared" si="2"/>
        <v>0</v>
      </c>
      <c r="I38" s="72">
        <f t="shared" si="2"/>
        <v>0</v>
      </c>
      <c r="J38" s="72">
        <f t="shared" si="2"/>
        <v>0</v>
      </c>
      <c r="K38" s="72">
        <f t="shared" si="2"/>
        <v>0</v>
      </c>
      <c r="L38" s="72">
        <f t="shared" si="2"/>
        <v>0</v>
      </c>
      <c r="M38" s="72">
        <f t="shared" si="2"/>
        <v>0</v>
      </c>
      <c r="N38" s="72">
        <f t="shared" si="2"/>
        <v>0</v>
      </c>
      <c r="O38" s="72">
        <f t="shared" si="2"/>
        <v>-1513105</v>
      </c>
      <c r="P38" s="72">
        <f t="shared" si="2"/>
        <v>-1656392</v>
      </c>
      <c r="Q38" s="72">
        <f t="shared" si="2"/>
        <v>-3169497</v>
      </c>
      <c r="R38" s="72">
        <f t="shared" si="2"/>
        <v>0</v>
      </c>
      <c r="S38" s="72">
        <f t="shared" si="2"/>
        <v>0</v>
      </c>
      <c r="T38" s="72">
        <f t="shared" si="2"/>
        <v>0</v>
      </c>
      <c r="U38" s="72">
        <f t="shared" si="2"/>
        <v>0</v>
      </c>
      <c r="V38" s="72">
        <f t="shared" si="2"/>
        <v>-3169497</v>
      </c>
      <c r="W38" s="72">
        <f>IF(E22=E36,0,W22-W36)</f>
        <v>0</v>
      </c>
      <c r="X38" s="72">
        <f t="shared" si="2"/>
        <v>-3169497</v>
      </c>
      <c r="Y38" s="177">
        <f>+IF(W38&lt;&gt;0,+(X38/W38)*100,0)</f>
        <v>0</v>
      </c>
      <c r="Z38" s="175">
        <f>+Z22-Z36</f>
        <v>0</v>
      </c>
    </row>
    <row r="39" spans="1:26" ht="13.5">
      <c r="A39" s="157" t="s">
        <v>45</v>
      </c>
      <c r="B39" s="161"/>
      <c r="C39" s="121"/>
      <c r="D39" s="122"/>
      <c r="E39" s="26"/>
      <c r="F39" s="26"/>
      <c r="G39" s="26"/>
      <c r="H39" s="26"/>
      <c r="I39" s="26">
        <v>0</v>
      </c>
      <c r="J39" s="26"/>
      <c r="K39" s="26"/>
      <c r="L39" s="26"/>
      <c r="M39" s="26">
        <v>0</v>
      </c>
      <c r="N39" s="26"/>
      <c r="O39" s="26"/>
      <c r="P39" s="26"/>
      <c r="Q39" s="26">
        <v>0</v>
      </c>
      <c r="R39" s="26"/>
      <c r="S39" s="26"/>
      <c r="T39" s="26"/>
      <c r="U39" s="26">
        <v>0</v>
      </c>
      <c r="V39" s="26">
        <v>0</v>
      </c>
      <c r="W39" s="26"/>
      <c r="X39" s="26">
        <v>0</v>
      </c>
      <c r="Y39" s="106">
        <v>0</v>
      </c>
      <c r="Z39" s="121"/>
    </row>
    <row r="40" spans="1:26" ht="13.5">
      <c r="A40" s="157" t="s">
        <v>124</v>
      </c>
      <c r="B40" s="161" t="s">
        <v>125</v>
      </c>
      <c r="C40" s="96"/>
      <c r="D40" s="122"/>
      <c r="E40" s="20"/>
      <c r="F40" s="20"/>
      <c r="G40" s="20"/>
      <c r="H40" s="20"/>
      <c r="I40" s="20">
        <v>0</v>
      </c>
      <c r="J40" s="20"/>
      <c r="K40" s="20"/>
      <c r="L40" s="20"/>
      <c r="M40" s="20">
        <v>0</v>
      </c>
      <c r="N40" s="20"/>
      <c r="O40" s="20"/>
      <c r="P40" s="20"/>
      <c r="Q40" s="20">
        <v>0</v>
      </c>
      <c r="R40" s="20"/>
      <c r="S40" s="20"/>
      <c r="T40" s="20"/>
      <c r="U40" s="20">
        <v>0</v>
      </c>
      <c r="V40" s="20">
        <v>0</v>
      </c>
      <c r="W40" s="20"/>
      <c r="X40" s="20">
        <v>0</v>
      </c>
      <c r="Y40" s="160">
        <v>0</v>
      </c>
      <c r="Z40" s="96"/>
    </row>
    <row r="41" spans="1:26" ht="13.5">
      <c r="A41" s="157" t="s">
        <v>126</v>
      </c>
      <c r="B41" s="161"/>
      <c r="C41" s="123"/>
      <c r="D41" s="122"/>
      <c r="E41" s="26"/>
      <c r="F41" s="178"/>
      <c r="G41" s="178"/>
      <c r="H41" s="178"/>
      <c r="I41" s="26">
        <v>0</v>
      </c>
      <c r="J41" s="178"/>
      <c r="K41" s="178"/>
      <c r="L41" s="26"/>
      <c r="M41" s="178">
        <v>0</v>
      </c>
      <c r="N41" s="178"/>
      <c r="O41" s="178"/>
      <c r="P41" s="26"/>
      <c r="Q41" s="178">
        <v>0</v>
      </c>
      <c r="R41" s="178"/>
      <c r="S41" s="26"/>
      <c r="T41" s="178"/>
      <c r="U41" s="178">
        <v>0</v>
      </c>
      <c r="V41" s="178">
        <v>0</v>
      </c>
      <c r="W41" s="26"/>
      <c r="X41" s="178">
        <v>0</v>
      </c>
      <c r="Y41" s="179">
        <v>0</v>
      </c>
      <c r="Z41" s="180"/>
    </row>
    <row r="42" spans="1:26" ht="24.75" customHeight="1">
      <c r="A42" s="181" t="s">
        <v>46</v>
      </c>
      <c r="B42" s="161"/>
      <c r="C42" s="182">
        <f aca="true" t="shared" si="3" ref="C42:X42">SUM(C38:C41)</f>
        <v>0</v>
      </c>
      <c r="D42" s="183">
        <f t="shared" si="3"/>
        <v>0</v>
      </c>
      <c r="E42" s="54">
        <f t="shared" si="3"/>
        <v>0</v>
      </c>
      <c r="F42" s="54">
        <f t="shared" si="3"/>
        <v>0</v>
      </c>
      <c r="G42" s="54">
        <f t="shared" si="3"/>
        <v>0</v>
      </c>
      <c r="H42" s="54">
        <f t="shared" si="3"/>
        <v>0</v>
      </c>
      <c r="I42" s="54">
        <f t="shared" si="3"/>
        <v>0</v>
      </c>
      <c r="J42" s="54">
        <f t="shared" si="3"/>
        <v>0</v>
      </c>
      <c r="K42" s="54">
        <f t="shared" si="3"/>
        <v>0</v>
      </c>
      <c r="L42" s="54">
        <f t="shared" si="3"/>
        <v>0</v>
      </c>
      <c r="M42" s="54">
        <f t="shared" si="3"/>
        <v>0</v>
      </c>
      <c r="N42" s="54">
        <f t="shared" si="3"/>
        <v>0</v>
      </c>
      <c r="O42" s="54">
        <f t="shared" si="3"/>
        <v>-1513105</v>
      </c>
      <c r="P42" s="54">
        <f t="shared" si="3"/>
        <v>-1656392</v>
      </c>
      <c r="Q42" s="54">
        <f t="shared" si="3"/>
        <v>-3169497</v>
      </c>
      <c r="R42" s="54">
        <f t="shared" si="3"/>
        <v>0</v>
      </c>
      <c r="S42" s="54">
        <f t="shared" si="3"/>
        <v>0</v>
      </c>
      <c r="T42" s="54">
        <f t="shared" si="3"/>
        <v>0</v>
      </c>
      <c r="U42" s="54">
        <f t="shared" si="3"/>
        <v>0</v>
      </c>
      <c r="V42" s="54">
        <f t="shared" si="3"/>
        <v>-3169497</v>
      </c>
      <c r="W42" s="54">
        <f t="shared" si="3"/>
        <v>0</v>
      </c>
      <c r="X42" s="54">
        <f t="shared" si="3"/>
        <v>-3169497</v>
      </c>
      <c r="Y42" s="184">
        <f>+IF(W42&lt;&gt;0,+(X42/W42)*100,0)</f>
        <v>0</v>
      </c>
      <c r="Z42" s="182">
        <f>SUM(Z38:Z41)</f>
        <v>0</v>
      </c>
    </row>
    <row r="43" spans="1:26" ht="13.5">
      <c r="A43" s="157" t="s">
        <v>127</v>
      </c>
      <c r="B43" s="161"/>
      <c r="C43" s="123"/>
      <c r="D43" s="124"/>
      <c r="E43" s="125"/>
      <c r="F43" s="125"/>
      <c r="G43" s="125"/>
      <c r="H43" s="125"/>
      <c r="I43" s="125">
        <v>0</v>
      </c>
      <c r="J43" s="125"/>
      <c r="K43" s="125"/>
      <c r="L43" s="125"/>
      <c r="M43" s="125">
        <v>0</v>
      </c>
      <c r="N43" s="125"/>
      <c r="O43" s="125"/>
      <c r="P43" s="125"/>
      <c r="Q43" s="125">
        <v>0</v>
      </c>
      <c r="R43" s="125"/>
      <c r="S43" s="125"/>
      <c r="T43" s="125"/>
      <c r="U43" s="125">
        <v>0</v>
      </c>
      <c r="V43" s="125">
        <v>0</v>
      </c>
      <c r="W43" s="125"/>
      <c r="X43" s="125">
        <v>0</v>
      </c>
      <c r="Y43" s="107">
        <v>0</v>
      </c>
      <c r="Z43" s="123"/>
    </row>
    <row r="44" spans="1:26" ht="13.5">
      <c r="A44" s="185" t="s">
        <v>128</v>
      </c>
      <c r="B44" s="161"/>
      <c r="C44" s="186">
        <f aca="true" t="shared" si="4" ref="C44:X44">+C42-C43</f>
        <v>0</v>
      </c>
      <c r="D44" s="187">
        <f t="shared" si="4"/>
        <v>0</v>
      </c>
      <c r="E44" s="43">
        <f t="shared" si="4"/>
        <v>0</v>
      </c>
      <c r="F44" s="43">
        <f t="shared" si="4"/>
        <v>0</v>
      </c>
      <c r="G44" s="43">
        <f t="shared" si="4"/>
        <v>0</v>
      </c>
      <c r="H44" s="43">
        <f t="shared" si="4"/>
        <v>0</v>
      </c>
      <c r="I44" s="43">
        <f t="shared" si="4"/>
        <v>0</v>
      </c>
      <c r="J44" s="43">
        <f t="shared" si="4"/>
        <v>0</v>
      </c>
      <c r="K44" s="43">
        <f t="shared" si="4"/>
        <v>0</v>
      </c>
      <c r="L44" s="43">
        <f t="shared" si="4"/>
        <v>0</v>
      </c>
      <c r="M44" s="43">
        <f t="shared" si="4"/>
        <v>0</v>
      </c>
      <c r="N44" s="43">
        <f t="shared" si="4"/>
        <v>0</v>
      </c>
      <c r="O44" s="43">
        <f t="shared" si="4"/>
        <v>-1513105</v>
      </c>
      <c r="P44" s="43">
        <f t="shared" si="4"/>
        <v>-1656392</v>
      </c>
      <c r="Q44" s="43">
        <f t="shared" si="4"/>
        <v>-3169497</v>
      </c>
      <c r="R44" s="43">
        <f t="shared" si="4"/>
        <v>0</v>
      </c>
      <c r="S44" s="43">
        <f t="shared" si="4"/>
        <v>0</v>
      </c>
      <c r="T44" s="43">
        <f t="shared" si="4"/>
        <v>0</v>
      </c>
      <c r="U44" s="43">
        <f t="shared" si="4"/>
        <v>0</v>
      </c>
      <c r="V44" s="43">
        <f t="shared" si="4"/>
        <v>-3169497</v>
      </c>
      <c r="W44" s="43">
        <f t="shared" si="4"/>
        <v>0</v>
      </c>
      <c r="X44" s="43">
        <f t="shared" si="4"/>
        <v>-3169497</v>
      </c>
      <c r="Y44" s="188">
        <f>+IF(W44&lt;&gt;0,+(X44/W44)*100,0)</f>
        <v>0</v>
      </c>
      <c r="Z44" s="186">
        <f>+Z42-Z43</f>
        <v>0</v>
      </c>
    </row>
    <row r="45" spans="1:26" ht="13.5">
      <c r="A45" s="157" t="s">
        <v>129</v>
      </c>
      <c r="B45" s="161"/>
      <c r="C45" s="123"/>
      <c r="D45" s="124"/>
      <c r="E45" s="125"/>
      <c r="F45" s="125"/>
      <c r="G45" s="125"/>
      <c r="H45" s="125"/>
      <c r="I45" s="189">
        <v>0</v>
      </c>
      <c r="J45" s="125"/>
      <c r="K45" s="125"/>
      <c r="L45" s="125"/>
      <c r="M45" s="125">
        <v>0</v>
      </c>
      <c r="N45" s="125"/>
      <c r="O45" s="125"/>
      <c r="P45" s="189"/>
      <c r="Q45" s="125">
        <v>0</v>
      </c>
      <c r="R45" s="125"/>
      <c r="S45" s="125"/>
      <c r="T45" s="125"/>
      <c r="U45" s="125">
        <v>0</v>
      </c>
      <c r="V45" s="125">
        <v>0</v>
      </c>
      <c r="W45" s="189"/>
      <c r="X45" s="125">
        <v>0</v>
      </c>
      <c r="Y45" s="107">
        <v>0</v>
      </c>
      <c r="Z45" s="123"/>
    </row>
    <row r="46" spans="1:26" ht="13.5">
      <c r="A46" s="185" t="s">
        <v>130</v>
      </c>
      <c r="B46" s="161"/>
      <c r="C46" s="182">
        <f aca="true" t="shared" si="5" ref="C46:X46">SUM(C44:C45)</f>
        <v>0</v>
      </c>
      <c r="D46" s="183">
        <f t="shared" si="5"/>
        <v>0</v>
      </c>
      <c r="E46" s="54">
        <f t="shared" si="5"/>
        <v>0</v>
      </c>
      <c r="F46" s="54">
        <f t="shared" si="5"/>
        <v>0</v>
      </c>
      <c r="G46" s="54">
        <f t="shared" si="5"/>
        <v>0</v>
      </c>
      <c r="H46" s="54">
        <f t="shared" si="5"/>
        <v>0</v>
      </c>
      <c r="I46" s="54">
        <f t="shared" si="5"/>
        <v>0</v>
      </c>
      <c r="J46" s="54">
        <f t="shared" si="5"/>
        <v>0</v>
      </c>
      <c r="K46" s="54">
        <f t="shared" si="5"/>
        <v>0</v>
      </c>
      <c r="L46" s="54">
        <f t="shared" si="5"/>
        <v>0</v>
      </c>
      <c r="M46" s="54">
        <f t="shared" si="5"/>
        <v>0</v>
      </c>
      <c r="N46" s="54">
        <f t="shared" si="5"/>
        <v>0</v>
      </c>
      <c r="O46" s="54">
        <f t="shared" si="5"/>
        <v>-1513105</v>
      </c>
      <c r="P46" s="54">
        <f t="shared" si="5"/>
        <v>-1656392</v>
      </c>
      <c r="Q46" s="54">
        <f t="shared" si="5"/>
        <v>-3169497</v>
      </c>
      <c r="R46" s="54">
        <f t="shared" si="5"/>
        <v>0</v>
      </c>
      <c r="S46" s="54">
        <f t="shared" si="5"/>
        <v>0</v>
      </c>
      <c r="T46" s="54">
        <f t="shared" si="5"/>
        <v>0</v>
      </c>
      <c r="U46" s="54">
        <f t="shared" si="5"/>
        <v>0</v>
      </c>
      <c r="V46" s="54">
        <f t="shared" si="5"/>
        <v>-3169497</v>
      </c>
      <c r="W46" s="54">
        <f t="shared" si="5"/>
        <v>0</v>
      </c>
      <c r="X46" s="54">
        <f t="shared" si="5"/>
        <v>-3169497</v>
      </c>
      <c r="Y46" s="184">
        <f>+IF(W46&lt;&gt;0,+(X46/W46)*100,0)</f>
        <v>0</v>
      </c>
      <c r="Z46" s="182">
        <f>SUM(Z44:Z45)</f>
        <v>0</v>
      </c>
    </row>
    <row r="47" spans="1:26" ht="13.5">
      <c r="A47" s="190" t="s">
        <v>47</v>
      </c>
      <c r="B47" s="161" t="s">
        <v>131</v>
      </c>
      <c r="C47" s="123"/>
      <c r="D47" s="124"/>
      <c r="E47" s="125"/>
      <c r="F47" s="26"/>
      <c r="G47" s="26"/>
      <c r="H47" s="48"/>
      <c r="I47" s="26">
        <v>0</v>
      </c>
      <c r="J47" s="26"/>
      <c r="K47" s="26"/>
      <c r="L47" s="125"/>
      <c r="M47" s="26">
        <v>0</v>
      </c>
      <c r="N47" s="26"/>
      <c r="O47" s="48"/>
      <c r="P47" s="26"/>
      <c r="Q47" s="26">
        <v>0</v>
      </c>
      <c r="R47" s="26"/>
      <c r="S47" s="125"/>
      <c r="T47" s="26"/>
      <c r="U47" s="26">
        <v>0</v>
      </c>
      <c r="V47" s="48">
        <v>0</v>
      </c>
      <c r="W47" s="26"/>
      <c r="X47" s="26">
        <v>0</v>
      </c>
      <c r="Y47" s="106">
        <v>0</v>
      </c>
      <c r="Z47" s="121"/>
    </row>
    <row r="48" spans="1:26" ht="13.5">
      <c r="A48" s="191" t="s">
        <v>48</v>
      </c>
      <c r="B48" s="192"/>
      <c r="C48" s="193">
        <f aca="true" t="shared" si="6" ref="C48:X48">SUM(C46:C47)</f>
        <v>0</v>
      </c>
      <c r="D48" s="194">
        <f t="shared" si="6"/>
        <v>0</v>
      </c>
      <c r="E48" s="195">
        <f t="shared" si="6"/>
        <v>0</v>
      </c>
      <c r="F48" s="195">
        <f t="shared" si="6"/>
        <v>0</v>
      </c>
      <c r="G48" s="196">
        <f t="shared" si="6"/>
        <v>0</v>
      </c>
      <c r="H48" s="196">
        <f t="shared" si="6"/>
        <v>0</v>
      </c>
      <c r="I48" s="196">
        <f t="shared" si="6"/>
        <v>0</v>
      </c>
      <c r="J48" s="196">
        <f t="shared" si="6"/>
        <v>0</v>
      </c>
      <c r="K48" s="196">
        <f t="shared" si="6"/>
        <v>0</v>
      </c>
      <c r="L48" s="195">
        <f t="shared" si="6"/>
        <v>0</v>
      </c>
      <c r="M48" s="195">
        <f t="shared" si="6"/>
        <v>0</v>
      </c>
      <c r="N48" s="196">
        <f t="shared" si="6"/>
        <v>0</v>
      </c>
      <c r="O48" s="196">
        <f t="shared" si="6"/>
        <v>-1513105</v>
      </c>
      <c r="P48" s="196">
        <f t="shared" si="6"/>
        <v>-1656392</v>
      </c>
      <c r="Q48" s="196">
        <f t="shared" si="6"/>
        <v>-3169497</v>
      </c>
      <c r="R48" s="196">
        <f t="shared" si="6"/>
        <v>0</v>
      </c>
      <c r="S48" s="195">
        <f t="shared" si="6"/>
        <v>0</v>
      </c>
      <c r="T48" s="195">
        <f t="shared" si="6"/>
        <v>0</v>
      </c>
      <c r="U48" s="196">
        <f t="shared" si="6"/>
        <v>0</v>
      </c>
      <c r="V48" s="196">
        <f t="shared" si="6"/>
        <v>-3169497</v>
      </c>
      <c r="W48" s="196">
        <f t="shared" si="6"/>
        <v>0</v>
      </c>
      <c r="X48" s="196">
        <f t="shared" si="6"/>
        <v>-3169497</v>
      </c>
      <c r="Y48" s="197">
        <f>+IF(W48&lt;&gt;0,+(X48/W48)*100,0)</f>
        <v>0</v>
      </c>
      <c r="Z48" s="198">
        <f>SUM(Z46:Z47)</f>
        <v>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0</v>
      </c>
      <c r="E5" s="66">
        <f t="shared" si="0"/>
        <v>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0</v>
      </c>
      <c r="W5" s="66">
        <f t="shared" si="0"/>
        <v>0</v>
      </c>
      <c r="X5" s="66">
        <f t="shared" si="0"/>
        <v>0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0</v>
      </c>
      <c r="E25" s="195">
        <f t="shared" si="4"/>
        <v>0</v>
      </c>
      <c r="F25" s="195">
        <f t="shared" si="4"/>
        <v>0</v>
      </c>
      <c r="G25" s="195">
        <f t="shared" si="4"/>
        <v>0</v>
      </c>
      <c r="H25" s="195">
        <f t="shared" si="4"/>
        <v>0</v>
      </c>
      <c r="I25" s="195">
        <f t="shared" si="4"/>
        <v>0</v>
      </c>
      <c r="J25" s="195">
        <f t="shared" si="4"/>
        <v>0</v>
      </c>
      <c r="K25" s="195">
        <f t="shared" si="4"/>
        <v>0</v>
      </c>
      <c r="L25" s="195">
        <f t="shared" si="4"/>
        <v>0</v>
      </c>
      <c r="M25" s="195">
        <f t="shared" si="4"/>
        <v>0</v>
      </c>
      <c r="N25" s="195">
        <f t="shared" si="4"/>
        <v>0</v>
      </c>
      <c r="O25" s="195">
        <f t="shared" si="4"/>
        <v>0</v>
      </c>
      <c r="P25" s="195">
        <f t="shared" si="4"/>
        <v>0</v>
      </c>
      <c r="Q25" s="195">
        <f t="shared" si="4"/>
        <v>0</v>
      </c>
      <c r="R25" s="195">
        <f t="shared" si="4"/>
        <v>0</v>
      </c>
      <c r="S25" s="195">
        <f t="shared" si="4"/>
        <v>0</v>
      </c>
      <c r="T25" s="195">
        <f t="shared" si="4"/>
        <v>0</v>
      </c>
      <c r="U25" s="195">
        <f t="shared" si="4"/>
        <v>0</v>
      </c>
      <c r="V25" s="195">
        <f t="shared" si="4"/>
        <v>0</v>
      </c>
      <c r="W25" s="195">
        <f t="shared" si="4"/>
        <v>0</v>
      </c>
      <c r="X25" s="195">
        <f t="shared" si="4"/>
        <v>0</v>
      </c>
      <c r="Y25" s="207">
        <f>+IF(W25&lt;&gt;0,+(X25/W25)*100,0)</f>
        <v>0</v>
      </c>
      <c r="Z25" s="208">
        <f>+Z5+Z9+Z15+Z19+Z24</f>
        <v>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121"/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0</v>
      </c>
      <c r="E32" s="43">
        <f t="shared" si="5"/>
        <v>0</v>
      </c>
      <c r="F32" s="43">
        <f t="shared" si="5"/>
        <v>0</v>
      </c>
      <c r="G32" s="43">
        <f t="shared" si="5"/>
        <v>0</v>
      </c>
      <c r="H32" s="43">
        <f t="shared" si="5"/>
        <v>0</v>
      </c>
      <c r="I32" s="43">
        <f t="shared" si="5"/>
        <v>0</v>
      </c>
      <c r="J32" s="43">
        <f t="shared" si="5"/>
        <v>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0</v>
      </c>
      <c r="S32" s="43">
        <f t="shared" si="5"/>
        <v>0</v>
      </c>
      <c r="T32" s="43">
        <f t="shared" si="5"/>
        <v>0</v>
      </c>
      <c r="U32" s="43">
        <f t="shared" si="5"/>
        <v>0</v>
      </c>
      <c r="V32" s="43">
        <f t="shared" si="5"/>
        <v>0</v>
      </c>
      <c r="W32" s="43">
        <f t="shared" si="5"/>
        <v>0</v>
      </c>
      <c r="X32" s="43">
        <f t="shared" si="5"/>
        <v>0</v>
      </c>
      <c r="Y32" s="188">
        <f>+IF(W32&lt;&gt;0,+(X32/W32)*100,0)</f>
        <v>0</v>
      </c>
      <c r="Z32" s="45">
        <f>SUM(Z28:Z31)</f>
        <v>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0</v>
      </c>
      <c r="E36" s="196">
        <f t="shared" si="6"/>
        <v>0</v>
      </c>
      <c r="F36" s="196">
        <f t="shared" si="6"/>
        <v>0</v>
      </c>
      <c r="G36" s="196">
        <f t="shared" si="6"/>
        <v>0</v>
      </c>
      <c r="H36" s="196">
        <f t="shared" si="6"/>
        <v>0</v>
      </c>
      <c r="I36" s="196">
        <f t="shared" si="6"/>
        <v>0</v>
      </c>
      <c r="J36" s="196">
        <f t="shared" si="6"/>
        <v>0</v>
      </c>
      <c r="K36" s="196">
        <f t="shared" si="6"/>
        <v>0</v>
      </c>
      <c r="L36" s="196">
        <f t="shared" si="6"/>
        <v>0</v>
      </c>
      <c r="M36" s="196">
        <f t="shared" si="6"/>
        <v>0</v>
      </c>
      <c r="N36" s="196">
        <f t="shared" si="6"/>
        <v>0</v>
      </c>
      <c r="O36" s="196">
        <f t="shared" si="6"/>
        <v>0</v>
      </c>
      <c r="P36" s="196">
        <f t="shared" si="6"/>
        <v>0</v>
      </c>
      <c r="Q36" s="196">
        <f t="shared" si="6"/>
        <v>0</v>
      </c>
      <c r="R36" s="196">
        <f t="shared" si="6"/>
        <v>0</v>
      </c>
      <c r="S36" s="196">
        <f t="shared" si="6"/>
        <v>0</v>
      </c>
      <c r="T36" s="196">
        <f t="shared" si="6"/>
        <v>0</v>
      </c>
      <c r="U36" s="196">
        <f t="shared" si="6"/>
        <v>0</v>
      </c>
      <c r="V36" s="196">
        <f t="shared" si="6"/>
        <v>0</v>
      </c>
      <c r="W36" s="196">
        <f t="shared" si="6"/>
        <v>0</v>
      </c>
      <c r="X36" s="196">
        <f t="shared" si="6"/>
        <v>0</v>
      </c>
      <c r="Y36" s="197">
        <f>+IF(W36&lt;&gt;0,+(X36/W36)*100,0)</f>
        <v>0</v>
      </c>
      <c r="Z36" s="215">
        <f>SUM(Z32:Z35)</f>
        <v>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0</v>
      </c>
      <c r="X24" s="43">
        <f t="shared" si="1"/>
        <v>0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0</v>
      </c>
      <c r="E25" s="39">
        <f t="shared" si="2"/>
        <v>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0</v>
      </c>
      <c r="X25" s="39">
        <f t="shared" si="2"/>
        <v>0</v>
      </c>
      <c r="Y25" s="140">
        <f>+IF(W25&lt;&gt;0,+(X25/W25)*100,0)</f>
        <v>0</v>
      </c>
      <c r="Z25" s="40">
        <f>+Z12+Z24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167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0</v>
      </c>
      <c r="E34" s="39">
        <f t="shared" si="3"/>
        <v>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0</v>
      </c>
      <c r="X34" s="39">
        <f t="shared" si="3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0</v>
      </c>
      <c r="X40" s="39">
        <f t="shared" si="5"/>
        <v>0</v>
      </c>
      <c r="Y40" s="140">
        <f>+IF(W40&lt;&gt;0,+(X40/W40)*100,0)</f>
        <v>0</v>
      </c>
      <c r="Z40" s="40">
        <f>+Z34+Z39</f>
        <v>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0</v>
      </c>
      <c r="E42" s="235">
        <f t="shared" si="6"/>
        <v>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0</v>
      </c>
      <c r="X42" s="235">
        <f t="shared" si="6"/>
        <v>0</v>
      </c>
      <c r="Y42" s="236">
        <f>+IF(W42&lt;&gt;0,+(X42/W42)*100,0)</f>
        <v>0</v>
      </c>
      <c r="Z42" s="237">
        <f>+Z25-Z40</f>
        <v>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05"/>
      <c r="Z45" s="28"/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0</v>
      </c>
      <c r="E48" s="195">
        <f t="shared" si="7"/>
        <v>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0</v>
      </c>
      <c r="X48" s="195">
        <f t="shared" si="7"/>
        <v>0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20651955</v>
      </c>
      <c r="D6" s="25"/>
      <c r="E6" s="26"/>
      <c r="F6" s="26">
        <v>404577</v>
      </c>
      <c r="G6" s="26">
        <v>510313</v>
      </c>
      <c r="H6" s="26">
        <v>918952</v>
      </c>
      <c r="I6" s="26">
        <v>1833842</v>
      </c>
      <c r="J6" s="26">
        <v>1246705</v>
      </c>
      <c r="K6" s="26">
        <v>920840</v>
      </c>
      <c r="L6" s="26">
        <v>594015</v>
      </c>
      <c r="M6" s="26">
        <v>2761560</v>
      </c>
      <c r="N6" s="26">
        <v>765474</v>
      </c>
      <c r="O6" s="26">
        <v>811866</v>
      </c>
      <c r="P6" s="26">
        <v>935566</v>
      </c>
      <c r="Q6" s="26">
        <v>2512906</v>
      </c>
      <c r="R6" s="26"/>
      <c r="S6" s="26"/>
      <c r="T6" s="26"/>
      <c r="U6" s="26"/>
      <c r="V6" s="26">
        <v>7108308</v>
      </c>
      <c r="W6" s="26"/>
      <c r="X6" s="26">
        <v>7108308</v>
      </c>
      <c r="Y6" s="106"/>
      <c r="Z6" s="28"/>
    </row>
    <row r="7" spans="1:26" ht="13.5">
      <c r="A7" s="225" t="s">
        <v>180</v>
      </c>
      <c r="B7" s="158" t="s">
        <v>71</v>
      </c>
      <c r="C7" s="121">
        <v>150170566</v>
      </c>
      <c r="D7" s="25"/>
      <c r="E7" s="26"/>
      <c r="F7" s="26">
        <v>15779656</v>
      </c>
      <c r="G7" s="26">
        <v>13762742</v>
      </c>
      <c r="H7" s="26">
        <v>7739843</v>
      </c>
      <c r="I7" s="26">
        <v>37282241</v>
      </c>
      <c r="J7" s="26">
        <v>11703212</v>
      </c>
      <c r="K7" s="26">
        <v>11446603</v>
      </c>
      <c r="L7" s="26">
        <v>5392407</v>
      </c>
      <c r="M7" s="26">
        <v>28542222</v>
      </c>
      <c r="N7" s="26">
        <v>2950832</v>
      </c>
      <c r="O7" s="26">
        <v>2093002</v>
      </c>
      <c r="P7" s="26">
        <v>14077948</v>
      </c>
      <c r="Q7" s="26">
        <v>19121782</v>
      </c>
      <c r="R7" s="26"/>
      <c r="S7" s="26"/>
      <c r="T7" s="26"/>
      <c r="U7" s="26"/>
      <c r="V7" s="26">
        <v>84946245</v>
      </c>
      <c r="W7" s="26"/>
      <c r="X7" s="26">
        <v>84946245</v>
      </c>
      <c r="Y7" s="106"/>
      <c r="Z7" s="28"/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-28617826</v>
      </c>
      <c r="D12" s="25"/>
      <c r="E12" s="26"/>
      <c r="F12" s="26">
        <v>-3146169</v>
      </c>
      <c r="G12" s="26">
        <v>-5785643</v>
      </c>
      <c r="H12" s="26">
        <v>-6972282</v>
      </c>
      <c r="I12" s="26">
        <v>-15904094</v>
      </c>
      <c r="J12" s="26">
        <v>-14018075</v>
      </c>
      <c r="K12" s="26">
        <v>-1492655</v>
      </c>
      <c r="L12" s="26">
        <v>-10985713</v>
      </c>
      <c r="M12" s="26">
        <v>-26496443</v>
      </c>
      <c r="N12" s="26">
        <v>1342328</v>
      </c>
      <c r="O12" s="26">
        <v>-855890</v>
      </c>
      <c r="P12" s="26">
        <v>-1882265</v>
      </c>
      <c r="Q12" s="26">
        <v>-1395827</v>
      </c>
      <c r="R12" s="26"/>
      <c r="S12" s="26"/>
      <c r="T12" s="26"/>
      <c r="U12" s="26"/>
      <c r="V12" s="26">
        <v>-43796364</v>
      </c>
      <c r="W12" s="26"/>
      <c r="X12" s="26">
        <v>-43796364</v>
      </c>
      <c r="Y12" s="106"/>
      <c r="Z12" s="28"/>
    </row>
    <row r="13" spans="1:26" ht="13.5">
      <c r="A13" s="225" t="s">
        <v>39</v>
      </c>
      <c r="B13" s="158"/>
      <c r="C13" s="121">
        <v>-157762125</v>
      </c>
      <c r="D13" s="25"/>
      <c r="E13" s="26"/>
      <c r="F13" s="26">
        <v>99070</v>
      </c>
      <c r="G13" s="26">
        <v>-1427555</v>
      </c>
      <c r="H13" s="26">
        <v>-1612544</v>
      </c>
      <c r="I13" s="26">
        <v>-2941029</v>
      </c>
      <c r="J13" s="26">
        <v>-2809110</v>
      </c>
      <c r="K13" s="26">
        <v>-942135</v>
      </c>
      <c r="L13" s="26">
        <v>-1289001</v>
      </c>
      <c r="M13" s="26">
        <v>-5040246</v>
      </c>
      <c r="N13" s="26">
        <v>-1229642</v>
      </c>
      <c r="O13" s="26">
        <v>-755744</v>
      </c>
      <c r="P13" s="26">
        <v>-3546109</v>
      </c>
      <c r="Q13" s="26">
        <v>-5531495</v>
      </c>
      <c r="R13" s="26"/>
      <c r="S13" s="26"/>
      <c r="T13" s="26"/>
      <c r="U13" s="26"/>
      <c r="V13" s="26">
        <v>-13512770</v>
      </c>
      <c r="W13" s="26"/>
      <c r="X13" s="26">
        <v>-13512770</v>
      </c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-15557430</v>
      </c>
      <c r="D15" s="38">
        <f t="shared" si="0"/>
        <v>0</v>
      </c>
      <c r="E15" s="39">
        <f t="shared" si="0"/>
        <v>0</v>
      </c>
      <c r="F15" s="39">
        <f t="shared" si="0"/>
        <v>13137134</v>
      </c>
      <c r="G15" s="39">
        <f t="shared" si="0"/>
        <v>7059857</v>
      </c>
      <c r="H15" s="39">
        <f t="shared" si="0"/>
        <v>73969</v>
      </c>
      <c r="I15" s="39">
        <f t="shared" si="0"/>
        <v>20270960</v>
      </c>
      <c r="J15" s="39">
        <f t="shared" si="0"/>
        <v>-3877268</v>
      </c>
      <c r="K15" s="39">
        <f t="shared" si="0"/>
        <v>9932653</v>
      </c>
      <c r="L15" s="39">
        <f t="shared" si="0"/>
        <v>-6288292</v>
      </c>
      <c r="M15" s="39">
        <f t="shared" si="0"/>
        <v>-232907</v>
      </c>
      <c r="N15" s="39">
        <f t="shared" si="0"/>
        <v>3828992</v>
      </c>
      <c r="O15" s="39">
        <f t="shared" si="0"/>
        <v>1293234</v>
      </c>
      <c r="P15" s="39">
        <f t="shared" si="0"/>
        <v>9585140</v>
      </c>
      <c r="Q15" s="39">
        <f t="shared" si="0"/>
        <v>14707366</v>
      </c>
      <c r="R15" s="39">
        <f t="shared" si="0"/>
        <v>0</v>
      </c>
      <c r="S15" s="39">
        <f t="shared" si="0"/>
        <v>0</v>
      </c>
      <c r="T15" s="39">
        <f t="shared" si="0"/>
        <v>0</v>
      </c>
      <c r="U15" s="39">
        <f t="shared" si="0"/>
        <v>0</v>
      </c>
      <c r="V15" s="39">
        <f t="shared" si="0"/>
        <v>34745419</v>
      </c>
      <c r="W15" s="39">
        <f t="shared" si="0"/>
        <v>0</v>
      </c>
      <c r="X15" s="39">
        <f t="shared" si="0"/>
        <v>34745419</v>
      </c>
      <c r="Y15" s="140">
        <f>+IF(W15&lt;&gt;0,+(X15/W15)*100,0)</f>
        <v>0</v>
      </c>
      <c r="Z15" s="40">
        <f>SUM(Z6:Z14)</f>
        <v>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31405056</v>
      </c>
      <c r="D22" s="25"/>
      <c r="E22" s="26"/>
      <c r="F22" s="26">
        <v>-5000000</v>
      </c>
      <c r="G22" s="26">
        <v>-8000000</v>
      </c>
      <c r="H22" s="26"/>
      <c r="I22" s="26">
        <v>-13000000</v>
      </c>
      <c r="J22" s="26"/>
      <c r="K22" s="26">
        <v>-8000000</v>
      </c>
      <c r="L22" s="26">
        <v>4000000</v>
      </c>
      <c r="M22" s="26">
        <v>-4000000</v>
      </c>
      <c r="N22" s="26">
        <v>-2000000</v>
      </c>
      <c r="O22" s="26"/>
      <c r="P22" s="26"/>
      <c r="Q22" s="26">
        <v>-2000000</v>
      </c>
      <c r="R22" s="26"/>
      <c r="S22" s="26"/>
      <c r="T22" s="26"/>
      <c r="U22" s="26"/>
      <c r="V22" s="26">
        <v>-19000000</v>
      </c>
      <c r="W22" s="26"/>
      <c r="X22" s="26">
        <v>-19000000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-15763488</v>
      </c>
      <c r="D24" s="25"/>
      <c r="E24" s="26"/>
      <c r="F24" s="26">
        <v>-1623</v>
      </c>
      <c r="G24" s="26">
        <v>-1623</v>
      </c>
      <c r="H24" s="26">
        <v>-8347</v>
      </c>
      <c r="I24" s="26">
        <v>-11593</v>
      </c>
      <c r="J24" s="26">
        <v>-8347</v>
      </c>
      <c r="K24" s="26">
        <v>-1602</v>
      </c>
      <c r="L24" s="26">
        <v>-2078</v>
      </c>
      <c r="M24" s="26">
        <v>-12027</v>
      </c>
      <c r="N24" s="26">
        <v>-2626</v>
      </c>
      <c r="O24" s="26">
        <v>-9339</v>
      </c>
      <c r="P24" s="26">
        <v>-3585410</v>
      </c>
      <c r="Q24" s="26">
        <v>-3597375</v>
      </c>
      <c r="R24" s="26"/>
      <c r="S24" s="26"/>
      <c r="T24" s="26"/>
      <c r="U24" s="26"/>
      <c r="V24" s="26">
        <v>-3620995</v>
      </c>
      <c r="W24" s="26"/>
      <c r="X24" s="26">
        <v>-3620995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15641568</v>
      </c>
      <c r="D25" s="38">
        <f t="shared" si="1"/>
        <v>0</v>
      </c>
      <c r="E25" s="39">
        <f t="shared" si="1"/>
        <v>0</v>
      </c>
      <c r="F25" s="39">
        <f t="shared" si="1"/>
        <v>-5001623</v>
      </c>
      <c r="G25" s="39">
        <f t="shared" si="1"/>
        <v>-8001623</v>
      </c>
      <c r="H25" s="39">
        <f t="shared" si="1"/>
        <v>-8347</v>
      </c>
      <c r="I25" s="39">
        <f t="shared" si="1"/>
        <v>-13011593</v>
      </c>
      <c r="J25" s="39">
        <f t="shared" si="1"/>
        <v>-8347</v>
      </c>
      <c r="K25" s="39">
        <f t="shared" si="1"/>
        <v>-8001602</v>
      </c>
      <c r="L25" s="39">
        <f t="shared" si="1"/>
        <v>3997922</v>
      </c>
      <c r="M25" s="39">
        <f t="shared" si="1"/>
        <v>-4012027</v>
      </c>
      <c r="N25" s="39">
        <f t="shared" si="1"/>
        <v>-2002626</v>
      </c>
      <c r="O25" s="39">
        <f t="shared" si="1"/>
        <v>-9339</v>
      </c>
      <c r="P25" s="39">
        <f t="shared" si="1"/>
        <v>-3585410</v>
      </c>
      <c r="Q25" s="39">
        <f t="shared" si="1"/>
        <v>-5597375</v>
      </c>
      <c r="R25" s="39">
        <f t="shared" si="1"/>
        <v>0</v>
      </c>
      <c r="S25" s="39">
        <f t="shared" si="1"/>
        <v>0</v>
      </c>
      <c r="T25" s="39">
        <f t="shared" si="1"/>
        <v>0</v>
      </c>
      <c r="U25" s="39">
        <f t="shared" si="1"/>
        <v>0</v>
      </c>
      <c r="V25" s="39">
        <f t="shared" si="1"/>
        <v>-22620995</v>
      </c>
      <c r="W25" s="39">
        <f t="shared" si="1"/>
        <v>0</v>
      </c>
      <c r="X25" s="39">
        <f t="shared" si="1"/>
        <v>-22620995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>
        <v>2404278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399</v>
      </c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2404677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2488815</v>
      </c>
      <c r="D36" s="65">
        <f t="shared" si="3"/>
        <v>0</v>
      </c>
      <c r="E36" s="66">
        <f t="shared" si="3"/>
        <v>0</v>
      </c>
      <c r="F36" s="66">
        <f t="shared" si="3"/>
        <v>8135511</v>
      </c>
      <c r="G36" s="66">
        <f t="shared" si="3"/>
        <v>-941766</v>
      </c>
      <c r="H36" s="66">
        <f t="shared" si="3"/>
        <v>65622</v>
      </c>
      <c r="I36" s="66">
        <f t="shared" si="3"/>
        <v>7259367</v>
      </c>
      <c r="J36" s="66">
        <f t="shared" si="3"/>
        <v>-3885615</v>
      </c>
      <c r="K36" s="66">
        <f t="shared" si="3"/>
        <v>1931051</v>
      </c>
      <c r="L36" s="66">
        <f t="shared" si="3"/>
        <v>-2290370</v>
      </c>
      <c r="M36" s="66">
        <f t="shared" si="3"/>
        <v>-4244934</v>
      </c>
      <c r="N36" s="66">
        <f t="shared" si="3"/>
        <v>1826366</v>
      </c>
      <c r="O36" s="66">
        <f t="shared" si="3"/>
        <v>1283895</v>
      </c>
      <c r="P36" s="66">
        <f t="shared" si="3"/>
        <v>5999730</v>
      </c>
      <c r="Q36" s="66">
        <f t="shared" si="3"/>
        <v>9109991</v>
      </c>
      <c r="R36" s="66">
        <f t="shared" si="3"/>
        <v>0</v>
      </c>
      <c r="S36" s="66">
        <f t="shared" si="3"/>
        <v>0</v>
      </c>
      <c r="T36" s="66">
        <f t="shared" si="3"/>
        <v>0</v>
      </c>
      <c r="U36" s="66">
        <f t="shared" si="3"/>
        <v>0</v>
      </c>
      <c r="V36" s="66">
        <f t="shared" si="3"/>
        <v>12124424</v>
      </c>
      <c r="W36" s="66">
        <f t="shared" si="3"/>
        <v>0</v>
      </c>
      <c r="X36" s="66">
        <f t="shared" si="3"/>
        <v>12124424</v>
      </c>
      <c r="Y36" s="103">
        <f>+IF(W36&lt;&gt;0,+(X36/W36)*100,0)</f>
        <v>0</v>
      </c>
      <c r="Z36" s="68">
        <f>+Z15+Z25+Z34</f>
        <v>0</v>
      </c>
    </row>
    <row r="37" spans="1:26" ht="13.5">
      <c r="A37" s="225" t="s">
        <v>201</v>
      </c>
      <c r="B37" s="158" t="s">
        <v>95</v>
      </c>
      <c r="C37" s="119">
        <v>8780840</v>
      </c>
      <c r="D37" s="65"/>
      <c r="E37" s="66"/>
      <c r="F37" s="66">
        <v>7698564</v>
      </c>
      <c r="G37" s="66">
        <v>15834075</v>
      </c>
      <c r="H37" s="66">
        <v>14892309</v>
      </c>
      <c r="I37" s="66">
        <v>7698564</v>
      </c>
      <c r="J37" s="66">
        <v>14957931</v>
      </c>
      <c r="K37" s="66">
        <v>11072316</v>
      </c>
      <c r="L37" s="66">
        <v>13003367</v>
      </c>
      <c r="M37" s="66">
        <v>14957931</v>
      </c>
      <c r="N37" s="66">
        <v>10712997</v>
      </c>
      <c r="O37" s="66">
        <v>12539363</v>
      </c>
      <c r="P37" s="66">
        <v>13823258</v>
      </c>
      <c r="Q37" s="66">
        <v>10712997</v>
      </c>
      <c r="R37" s="66"/>
      <c r="S37" s="66"/>
      <c r="T37" s="66"/>
      <c r="U37" s="66"/>
      <c r="V37" s="66">
        <v>7698564</v>
      </c>
      <c r="W37" s="66"/>
      <c r="X37" s="66">
        <v>7698564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11269655</v>
      </c>
      <c r="D38" s="234"/>
      <c r="E38" s="235"/>
      <c r="F38" s="235">
        <v>15834075</v>
      </c>
      <c r="G38" s="235">
        <v>14892309</v>
      </c>
      <c r="H38" s="235">
        <v>14957931</v>
      </c>
      <c r="I38" s="235">
        <v>14957931</v>
      </c>
      <c r="J38" s="235">
        <v>11072316</v>
      </c>
      <c r="K38" s="235">
        <v>13003367</v>
      </c>
      <c r="L38" s="235">
        <v>10712997</v>
      </c>
      <c r="M38" s="235">
        <v>10712997</v>
      </c>
      <c r="N38" s="235">
        <v>12539363</v>
      </c>
      <c r="O38" s="235">
        <v>13823258</v>
      </c>
      <c r="P38" s="235">
        <v>19822988</v>
      </c>
      <c r="Q38" s="235">
        <v>19822988</v>
      </c>
      <c r="R38" s="235"/>
      <c r="S38" s="235"/>
      <c r="T38" s="235"/>
      <c r="U38" s="235"/>
      <c r="V38" s="235">
        <v>19822988</v>
      </c>
      <c r="W38" s="235"/>
      <c r="X38" s="235">
        <v>19822988</v>
      </c>
      <c r="Y38" s="236"/>
      <c r="Z38" s="237"/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2011-05-12T12:03:05Z</dcterms:created>
  <dcterms:modified xsi:type="dcterms:W3CDTF">2011-05-12T12:03:05Z</dcterms:modified>
  <cp:category/>
  <cp:version/>
  <cp:contentType/>
  <cp:contentStatus/>
</cp:coreProperties>
</file>